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25" activeTab="0"/>
  </bookViews>
  <sheets>
    <sheet name="I sem" sheetId="1" r:id="rId1"/>
  </sheets>
  <definedNames/>
  <calcPr fullCalcOnLoad="1"/>
</workbook>
</file>

<file path=xl/sharedStrings.xml><?xml version="1.0" encoding="utf-8"?>
<sst xmlns="http://schemas.openxmlformats.org/spreadsheetml/2006/main" count="603" uniqueCount="388">
  <si>
    <t>acquisto medicinali per i cani</t>
  </si>
  <si>
    <t>servizio veterinario</t>
  </si>
  <si>
    <t>procedura scelta</t>
  </si>
  <si>
    <t>nr.operatori invitati</t>
  </si>
  <si>
    <t>operatori che hanno presentato offerta</t>
  </si>
  <si>
    <t>aggiudicatario ragione sociale</t>
  </si>
  <si>
    <t>importo</t>
  </si>
  <si>
    <t>affidamento diretto</t>
  </si>
  <si>
    <t>procedura ristretta</t>
  </si>
  <si>
    <t>farmacia barone</t>
  </si>
  <si>
    <t>demas srl</t>
  </si>
  <si>
    <t>eurodisinfestazioni srl</t>
  </si>
  <si>
    <t>idexx srl</t>
  </si>
  <si>
    <t>ueber srl</t>
  </si>
  <si>
    <t>Z230DA2044</t>
  </si>
  <si>
    <t>trasporto cane morto</t>
  </si>
  <si>
    <t>taxi dog l'arca di bullitta d.</t>
  </si>
  <si>
    <t>Z550DA20FF</t>
  </si>
  <si>
    <t>Z2F0DA218A</t>
  </si>
  <si>
    <t>Z880D4304F</t>
  </si>
  <si>
    <t>Z0B0DA1EB3</t>
  </si>
  <si>
    <t>ZD40DBC974</t>
  </si>
  <si>
    <t>Z260DD0459</t>
  </si>
  <si>
    <t>ZD50E4EC24</t>
  </si>
  <si>
    <t>acquisto lavatrice per infermeria cani</t>
  </si>
  <si>
    <t>electronic center</t>
  </si>
  <si>
    <t>Z190E418AC</t>
  </si>
  <si>
    <t>Z230E0B4B6</t>
  </si>
  <si>
    <t>acquisto vaccini per i cani</t>
  </si>
  <si>
    <t>ZEB0E495E8</t>
  </si>
  <si>
    <t>Z7A0E8908D</t>
  </si>
  <si>
    <t>Z2D0E64320</t>
  </si>
  <si>
    <t>Z690EAF0C3</t>
  </si>
  <si>
    <t>ZDC0EB4F7D</t>
  </si>
  <si>
    <t>medicvet</t>
  </si>
  <si>
    <t>ZA70E5641B</t>
  </si>
  <si>
    <t>ZCF0ED0241</t>
  </si>
  <si>
    <t>Z150E958CC</t>
  </si>
  <si>
    <t>Z790E9584C</t>
  </si>
  <si>
    <t>Z790ED01A0</t>
  </si>
  <si>
    <t>Z340ED02A3</t>
  </si>
  <si>
    <t>Z130FA334D</t>
  </si>
  <si>
    <t>Z390F2B9DD</t>
  </si>
  <si>
    <t>ZA90F1A239</t>
  </si>
  <si>
    <t>ZE50F2BC1A</t>
  </si>
  <si>
    <t>ZF80F8055E</t>
  </si>
  <si>
    <t>Z680F2BBBF</t>
  </si>
  <si>
    <t>Z050DA28D9</t>
  </si>
  <si>
    <t>Z930E48FD6</t>
  </si>
  <si>
    <t>Z490E4936C</t>
  </si>
  <si>
    <t>ZCD0DAD855</t>
  </si>
  <si>
    <t>neptunia veterinaria</t>
  </si>
  <si>
    <t>ZEF0DDB610</t>
  </si>
  <si>
    <t>Z890F8825D</t>
  </si>
  <si>
    <t>acquisto mulino trituratore</t>
  </si>
  <si>
    <t>verder scientific srl</t>
  </si>
  <si>
    <t>Z9B0E2C81D</t>
  </si>
  <si>
    <t>NEGRI AUTO SRL</t>
  </si>
  <si>
    <t>ZE70FA4E0C</t>
  </si>
  <si>
    <t>ZA50E2C7DE</t>
  </si>
  <si>
    <t>AUTOF. PONTINA SRL</t>
  </si>
  <si>
    <t>Z7E0E2A3DD</t>
  </si>
  <si>
    <t>AUTOFF.POMPONI SERVICE SRL</t>
  </si>
  <si>
    <t>Z210E27249</t>
  </si>
  <si>
    <t>Z140D85B2B</t>
  </si>
  <si>
    <t>AUT.POMPONI SRL</t>
  </si>
  <si>
    <t>Z620D51C2A</t>
  </si>
  <si>
    <t>AUT.PONTINIA SRL</t>
  </si>
  <si>
    <t>ZF70E69FCF</t>
  </si>
  <si>
    <t>REPSOL ITALIA SPA</t>
  </si>
  <si>
    <t>AUT.PONTINA SRL</t>
  </si>
  <si>
    <t>FRENI VERIFICA ACCENSIONE SPIA USURA FRENI DUCATO H3288</t>
  </si>
  <si>
    <t>AUT.POMPONI SERVICE SRL</t>
  </si>
  <si>
    <t>Z490F2AF78</t>
  </si>
  <si>
    <t>02473580609</t>
  </si>
  <si>
    <t>08031850582</t>
  </si>
  <si>
    <t>00151550340</t>
  </si>
  <si>
    <t>01211190598</t>
  </si>
  <si>
    <t>AFF.DIR</t>
  </si>
  <si>
    <t>ZC40F80223</t>
  </si>
  <si>
    <t>Z5F0DC2C52</t>
  </si>
  <si>
    <t>DITTA SAL</t>
  </si>
  <si>
    <t>ZAC0E3C0D5</t>
  </si>
  <si>
    <t>DITTA INTECH</t>
  </si>
  <si>
    <t>Z0A0E3C245</t>
  </si>
  <si>
    <t>Z660E3C389</t>
  </si>
  <si>
    <t>DITTA G2G</t>
  </si>
  <si>
    <t>Z2D0EC4A62</t>
  </si>
  <si>
    <t>SIRMI</t>
  </si>
  <si>
    <t>ZE00EEEA35</t>
  </si>
  <si>
    <t>MISS PRINT</t>
  </si>
  <si>
    <t>ZF30EEEA6D</t>
  </si>
  <si>
    <t>Z5A0F386DA</t>
  </si>
  <si>
    <t>ELETTROMECCANICA APRILIA</t>
  </si>
  <si>
    <t>Z650F65E62</t>
  </si>
  <si>
    <t>Z030E7813E</t>
  </si>
  <si>
    <t>Z680E3C21D</t>
  </si>
  <si>
    <t>VRDSRG66H25H501J</t>
  </si>
  <si>
    <t>Amb.Veterinario Associato Creta Rossa</t>
  </si>
  <si>
    <t>Clinica Veterinaria Europa</t>
  </si>
  <si>
    <t>Chemicals srl</t>
  </si>
  <si>
    <t>03951340722</t>
  </si>
  <si>
    <t>Labo Industria Spa</t>
  </si>
  <si>
    <t>00805390283</t>
  </si>
  <si>
    <t>Seneco S….</t>
  </si>
  <si>
    <t>07057740156</t>
  </si>
  <si>
    <t>VWR Srl</t>
  </si>
  <si>
    <t>12864800151</t>
  </si>
  <si>
    <t>ZCF0D46E96</t>
  </si>
  <si>
    <t>generali ina assitalia</t>
  </si>
  <si>
    <t>Z4C0D5EBFA</t>
  </si>
  <si>
    <t>RGS IMPIANTI SRL</t>
  </si>
  <si>
    <t>823620588</t>
  </si>
  <si>
    <t>07211991000</t>
  </si>
  <si>
    <t>09653471004</t>
  </si>
  <si>
    <t>11246241001</t>
  </si>
  <si>
    <t>09199921009</t>
  </si>
  <si>
    <t>ARTINGIANFER</t>
  </si>
  <si>
    <t>FUSCO SRL</t>
  </si>
  <si>
    <t>3720,00</t>
  </si>
  <si>
    <t>4538,40</t>
  </si>
  <si>
    <t>I.D.L.ELEVER SRL</t>
  </si>
  <si>
    <t>05073911009</t>
  </si>
  <si>
    <t>GIELLE ELEVATORI SRL</t>
  </si>
  <si>
    <t>10259741006</t>
  </si>
  <si>
    <t>EQ ELEVATOR QUALITY SRL</t>
  </si>
  <si>
    <t>04876631005</t>
  </si>
  <si>
    <t>S.I.A.T 2000</t>
  </si>
  <si>
    <t>05856691000</t>
  </si>
  <si>
    <t>01057840595</t>
  </si>
  <si>
    <t>04828011009 - FSCSFN62S23H501I</t>
  </si>
  <si>
    <t>G2G</t>
  </si>
  <si>
    <t>c.f.01239460585 p.i. 00975631003</t>
  </si>
  <si>
    <t>ZC00EC4AC9</t>
  </si>
  <si>
    <t>Z2C0FCEB4F</t>
  </si>
  <si>
    <t>Centro Studi Cassia Srl</t>
  </si>
  <si>
    <t>05258491009</t>
  </si>
  <si>
    <t>codice fiscale partita iva</t>
  </si>
  <si>
    <t>ZDC0FCD522</t>
  </si>
  <si>
    <t>Av Map Srl</t>
  </si>
  <si>
    <t>Z600FAF985</t>
  </si>
  <si>
    <t>Miss Print</t>
  </si>
  <si>
    <t>ZE90FC03E0</t>
  </si>
  <si>
    <t>Z450FBD9A2</t>
  </si>
  <si>
    <t>ZB10FBD954</t>
  </si>
  <si>
    <t>Z610FB9D87</t>
  </si>
  <si>
    <t>Z970FB7EFB</t>
  </si>
  <si>
    <t>ZB40F97558</t>
  </si>
  <si>
    <t>Farmacia Puteri</t>
  </si>
  <si>
    <t>ZF50EBC9EC</t>
  </si>
  <si>
    <t>cottimo fiduciario</t>
  </si>
  <si>
    <t>ZCE0DCD090</t>
  </si>
  <si>
    <t>Futura Hospital Sas</t>
  </si>
  <si>
    <t>p.i. 05206041211</t>
  </si>
  <si>
    <t>Z880DCD053</t>
  </si>
  <si>
    <t>Sanofi Pastuer MSD SpA</t>
  </si>
  <si>
    <t>c.f.05991060582     p.i. 01475191001</t>
  </si>
  <si>
    <t>Sprint Srl</t>
  </si>
  <si>
    <t>p.i. 06620551009</t>
  </si>
  <si>
    <t>Quaglieri Srl</t>
  </si>
  <si>
    <t>Z890F3B0EF</t>
  </si>
  <si>
    <t>Gencolor Srl</t>
  </si>
  <si>
    <t>ZC20F16163</t>
  </si>
  <si>
    <t>p.i. 08454941009</t>
  </si>
  <si>
    <t>XPRES Srl</t>
  </si>
  <si>
    <t>Z1E0EBC9D2</t>
  </si>
  <si>
    <t>KRATOS Spa</t>
  </si>
  <si>
    <t>p.i. 02683390401</t>
  </si>
  <si>
    <t>A.Emme 3 Sas</t>
  </si>
  <si>
    <t>p.i. 02235650591</t>
  </si>
  <si>
    <t>3121,47</t>
  </si>
  <si>
    <t>Z8E0EBAB38</t>
  </si>
  <si>
    <t>Valsecchi Giovanni Srl</t>
  </si>
  <si>
    <t>03.02.2014</t>
  </si>
  <si>
    <t>acquisto mangime per cani</t>
  </si>
  <si>
    <t>acquisto mangimi per i cani</t>
  </si>
  <si>
    <t>05.02.2014</t>
  </si>
  <si>
    <t>07.02.2014</t>
  </si>
  <si>
    <t>12.02.2014</t>
  </si>
  <si>
    <t>14.02.2014</t>
  </si>
  <si>
    <t>acquisto garanzia macchinari idexx</t>
  </si>
  <si>
    <t>26.02.2014</t>
  </si>
  <si>
    <t>fornitura vaccini per cani</t>
  </si>
  <si>
    <t>04.03.2014</t>
  </si>
  <si>
    <t>acquisti medicinali per i cani</t>
  </si>
  <si>
    <t>ZA50E1F416</t>
  </si>
  <si>
    <t>12.03.2014</t>
  </si>
  <si>
    <t>13.03.2014</t>
  </si>
  <si>
    <t>derattizzazione comprensorio canile</t>
  </si>
  <si>
    <t>DISINFESTAZIONE COMPRENSORIO CANILE</t>
  </si>
  <si>
    <t>ANALISI LEISHMANIA CANE CROW</t>
  </si>
  <si>
    <t>14.03.2014</t>
  </si>
  <si>
    <t>18.03.2014</t>
  </si>
  <si>
    <t>cucitura etichette su zaini</t>
  </si>
  <si>
    <t>box per trattorino</t>
  </si>
  <si>
    <t>ZB30E5665C</t>
  </si>
  <si>
    <t>20.03.2014</t>
  </si>
  <si>
    <t>28.03.2014</t>
  </si>
  <si>
    <t>01.04.2014</t>
  </si>
  <si>
    <t>acquisto materiale sanitario per infermeria cani</t>
  </si>
  <si>
    <t>08.04.2014</t>
  </si>
  <si>
    <t>esami di laboratorio per i cani</t>
  </si>
  <si>
    <t>09.04.2014</t>
  </si>
  <si>
    <t>cucitura velcro su zaini</t>
  </si>
  <si>
    <t>15.04.2014</t>
  </si>
  <si>
    <t>ACQUISTO MANGIME MEDICO PER CANI</t>
  </si>
  <si>
    <t>08.05.2014</t>
  </si>
  <si>
    <t>13.05.2014</t>
  </si>
  <si>
    <t>analisi cliniche specialistiche cani</t>
  </si>
  <si>
    <t>ACQUISTO MEDICINALI PER CANI</t>
  </si>
  <si>
    <t>04.06.2014</t>
  </si>
  <si>
    <t>acquisto medicinali per cani</t>
  </si>
  <si>
    <t>05.06.2014</t>
  </si>
  <si>
    <t>12.06.2014</t>
  </si>
  <si>
    <t>03.01.2014</t>
  </si>
  <si>
    <t>ZF10D2CA4E</t>
  </si>
  <si>
    <t>10.01.2014</t>
  </si>
  <si>
    <t>fornitura medicinali per cani</t>
  </si>
  <si>
    <t>13.01.2014</t>
  </si>
  <si>
    <t>assicurazione cni polizia</t>
  </si>
  <si>
    <t>15.01.2014</t>
  </si>
  <si>
    <t>Manutenzione Officina Pontina C.E. Nr.1 Fiat BRAVO H5540</t>
  </si>
  <si>
    <t>17.01.2014</t>
  </si>
  <si>
    <t>Distributore Ditta R.G.S. Impianti Srl "Sostituzione tastierino sulla testata delle pompe"</t>
  </si>
  <si>
    <t>27.01.2014</t>
  </si>
  <si>
    <t>Nr.5 G.Punto Sostituzione pneumatici "Officina Pontina"</t>
  </si>
  <si>
    <t>28.01.2014</t>
  </si>
  <si>
    <t>Acquisto carburante</t>
  </si>
  <si>
    <t>Z400D8A6C2</t>
  </si>
  <si>
    <t>10.02.2014</t>
  </si>
  <si>
    <t>05.03.2014</t>
  </si>
  <si>
    <t>C.E. NR. 7 SUBARU Pol. H3333 "Manutenzione Ditta Pomponi"</t>
  </si>
  <si>
    <t>06.03.2014</t>
  </si>
  <si>
    <t>manutenzione DUCATO H 6480 manutenzione Ditta Pomponi</t>
  </si>
  <si>
    <t>DUCATO H 3288 manutenzione ditta PONTINA</t>
  </si>
  <si>
    <t>BRAVO H5540 Sostituzione pneumatici NEGRI Auto</t>
  </si>
  <si>
    <t>11.03.2014</t>
  </si>
  <si>
    <t>impianto elettrico celle frigo - INTECH</t>
  </si>
  <si>
    <t>apparecchiature mensa</t>
  </si>
  <si>
    <t>manutenzione ascensori</t>
  </si>
  <si>
    <t>interventi di riparazione apparecchiature mensa - ditta G2G</t>
  </si>
  <si>
    <t>25.03.2014</t>
  </si>
  <si>
    <t>apparecchiature mensa - g2g</t>
  </si>
  <si>
    <t>11.04.2014</t>
  </si>
  <si>
    <t>sirmi - manutenzione poligono ipi</t>
  </si>
  <si>
    <t>sistema di allarme per cassa</t>
  </si>
  <si>
    <t>Z0E0D56792</t>
  </si>
  <si>
    <t>16.01.2014</t>
  </si>
  <si>
    <t>acquisto testate giornalistica</t>
  </si>
  <si>
    <t>Z570D5A277</t>
  </si>
  <si>
    <t>acquisto vaccini</t>
  </si>
  <si>
    <t>acquisto cartucce elettrodi per defebrillatori</t>
  </si>
  <si>
    <t>spese di viaggio polizia caraibica</t>
  </si>
  <si>
    <t>Z590DCEBDB</t>
  </si>
  <si>
    <t>fornitura colazione polizia caraibica</t>
  </si>
  <si>
    <t>ZE80DCEC29</t>
  </si>
  <si>
    <t>fornitura pasti polizia caraibica tuscolano</t>
  </si>
  <si>
    <t>Z8B0DCEC96</t>
  </si>
  <si>
    <t>servizio mensa polizia caraibica nettuno</t>
  </si>
  <si>
    <t>ZD30DCF43A</t>
  </si>
  <si>
    <t>servizio lavanderia polizia caraibica</t>
  </si>
  <si>
    <t>ZE40DCFEB1</t>
  </si>
  <si>
    <t>servizio pulizia polizia caraibica</t>
  </si>
  <si>
    <t>ZA50DCFF5C</t>
  </si>
  <si>
    <t>acquisto materiale per corso polizia caraibica</t>
  </si>
  <si>
    <t>Z6B0DD0451</t>
  </si>
  <si>
    <t>MATERIALE CANCELLERIA CORSO POLIZIA CARAIBICA</t>
  </si>
  <si>
    <t>Z210DD08E2</t>
  </si>
  <si>
    <t>LIBRI DI TESTO LAURUS</t>
  </si>
  <si>
    <t>Z350DD095F</t>
  </si>
  <si>
    <t>fornitura pranzo fuori sede corso polizia caraibica</t>
  </si>
  <si>
    <t>Z3A0DD291D</t>
  </si>
  <si>
    <t>27.02.2014</t>
  </si>
  <si>
    <t>acquisto corpi illumionanti</t>
  </si>
  <si>
    <t>ZE90E123ED</t>
  </si>
  <si>
    <t>cena caricom 6 marzo</t>
  </si>
  <si>
    <t>Z700E27107</t>
  </si>
  <si>
    <t>servizio lavanderia caricom presso scuola superiore polizia di stato</t>
  </si>
  <si>
    <t>ZD80E27682</t>
  </si>
  <si>
    <t>servizio pulizie Caricom presso scuola superiore Polizia di Stato</t>
  </si>
  <si>
    <t>Z590E27698</t>
  </si>
  <si>
    <t>apperecchiature per corso CARICOM</t>
  </si>
  <si>
    <t>Z440E4CAF1</t>
  </si>
  <si>
    <t>materiale informatico corso caricom</t>
  </si>
  <si>
    <t>Z530E50DBC</t>
  </si>
  <si>
    <t>apparecchiature informatiche corsocaricom</t>
  </si>
  <si>
    <t>Z570E50DD5</t>
  </si>
  <si>
    <t>21.03.2014</t>
  </si>
  <si>
    <t>acquisto carburante automezzi</t>
  </si>
  <si>
    <t>27.03.2014</t>
  </si>
  <si>
    <t>paccheto office per caricom</t>
  </si>
  <si>
    <t>ZF90E84EC6</t>
  </si>
  <si>
    <t>acquisto materiale informatico caricom</t>
  </si>
  <si>
    <t>ZCD0E84FA9</t>
  </si>
  <si>
    <t>acquisto carta</t>
  </si>
  <si>
    <t>acquisto cancelleria</t>
  </si>
  <si>
    <t>acquisto materiale sanitario</t>
  </si>
  <si>
    <t>acquisto farmaci</t>
  </si>
  <si>
    <t>Z1B0EBC9FE</t>
  </si>
  <si>
    <t>07.05.2014</t>
  </si>
  <si>
    <t>acquisto toner e cartucce</t>
  </si>
  <si>
    <t>manutenzione gratuita punto h1748</t>
  </si>
  <si>
    <t>15.05.2014</t>
  </si>
  <si>
    <t>riparazione konica Minolta</t>
  </si>
  <si>
    <t>03.06.2014</t>
  </si>
  <si>
    <t>acquisto corona per rappresentanza</t>
  </si>
  <si>
    <t>Z7E0F7A8AD</t>
  </si>
  <si>
    <t>acuisto carburante autotrazione</t>
  </si>
  <si>
    <t>10.06.2014</t>
  </si>
  <si>
    <t>fornitura generi di conforto</t>
  </si>
  <si>
    <t>17.06.2014</t>
  </si>
  <si>
    <t>vetrofonie</t>
  </si>
  <si>
    <t>18.06.2014</t>
  </si>
  <si>
    <t>acquisto salva vita per unità cinofile</t>
  </si>
  <si>
    <t>acquisto nr. 8 gomme per pattino per autoveicolo</t>
  </si>
  <si>
    <t>19.06.2014</t>
  </si>
  <si>
    <t>servizio pulizia occasione concorso (ministero att.tà concorsuali)</t>
  </si>
  <si>
    <t>servizio facchinaggio per concorso (ministero attività concorsuali)</t>
  </si>
  <si>
    <t>20.06.2014</t>
  </si>
  <si>
    <t>acquisto gasolio autotrazione a servizio caldaie</t>
  </si>
  <si>
    <t>24.06.2014</t>
  </si>
  <si>
    <t>acquisto EKP V* e abbonamento casv</t>
  </si>
  <si>
    <t>polizia gambia corso intensivo lingua italiana</t>
  </si>
  <si>
    <t>cig</t>
  </si>
  <si>
    <t>oggetto</t>
  </si>
  <si>
    <t>repsol</t>
  </si>
  <si>
    <t>pica srl</t>
  </si>
  <si>
    <t>ic servizi</t>
  </si>
  <si>
    <t>00610230450</t>
  </si>
  <si>
    <t>02758150367</t>
  </si>
  <si>
    <t>04748871003</t>
  </si>
  <si>
    <t>intervento tecnico palazzina smiraglia</t>
  </si>
  <si>
    <t>missprint</t>
  </si>
  <si>
    <t>24.04.2014</t>
  </si>
  <si>
    <t>manutenzione infissi</t>
  </si>
  <si>
    <t>fornitura apparecchiature cappa mensa</t>
  </si>
  <si>
    <t>G2G - intervento mensa</t>
  </si>
  <si>
    <t>27.05.2014</t>
  </si>
  <si>
    <t>EDICOLA CIBATI</t>
  </si>
  <si>
    <t>CONVENZIONE</t>
  </si>
  <si>
    <t>11895</t>
  </si>
  <si>
    <t>PROGETTO COLONNA COP SOC INT. ARL</t>
  </si>
  <si>
    <t xml:space="preserve"> 11246241001</t>
  </si>
  <si>
    <t>FARMACIA PUTERI</t>
  </si>
  <si>
    <t>MED VET</t>
  </si>
  <si>
    <t>AIESI HOSPITAL SERVICE</t>
  </si>
  <si>
    <t>PLAZA VIAGGI SRL</t>
  </si>
  <si>
    <t>nagrity srl</t>
  </si>
  <si>
    <t>gestione servizi integrati srl</t>
  </si>
  <si>
    <t>service information technlogy</t>
  </si>
  <si>
    <t>sirea srl</t>
  </si>
  <si>
    <t>c.g.m. compagnia generale multiservizi srl</t>
  </si>
  <si>
    <t>laurus editore</t>
  </si>
  <si>
    <t>sprint srl</t>
  </si>
  <si>
    <t>bioristoro italia</t>
  </si>
  <si>
    <t>virtual logic</t>
  </si>
  <si>
    <t>incopy</t>
  </si>
  <si>
    <t>aurelio aureli sas</t>
  </si>
  <si>
    <t>condoluci s.a.s</t>
  </si>
  <si>
    <t>gemeaz  elior spa</t>
  </si>
  <si>
    <t>giovannetti srl</t>
  </si>
  <si>
    <t>imbiscuso</t>
  </si>
  <si>
    <t>MBSFNC62B14H175I</t>
  </si>
  <si>
    <t>ait srl</t>
  </si>
  <si>
    <t>tri car</t>
  </si>
  <si>
    <t>aleer.</t>
  </si>
  <si>
    <t>italiana INFISSI SRL</t>
  </si>
  <si>
    <t>ARTIGIAN FER</t>
  </si>
  <si>
    <t>AB  POLIGONI SRL</t>
  </si>
  <si>
    <t>ZADEMA</t>
  </si>
  <si>
    <t>GROSSIMPIANTI</t>
  </si>
  <si>
    <t>01992281004</t>
  </si>
  <si>
    <t>00623610607</t>
  </si>
  <si>
    <t xml:space="preserve">ACCORDO QUADRO CIG Z030E7813E </t>
  </si>
  <si>
    <t>MEPA</t>
  </si>
  <si>
    <t>COTTIMO FIDUCIARIO</t>
  </si>
  <si>
    <t>data</t>
  </si>
  <si>
    <t>importo somme liquidate O DA LIQUIDARE</t>
  </si>
  <si>
    <t>NOTE</t>
  </si>
  <si>
    <t xml:space="preserve">COTTIMO FIDUCIARIO </t>
  </si>
  <si>
    <t>RDO MEPA</t>
  </si>
  <si>
    <t>ATTESA FATTURA</t>
  </si>
  <si>
    <t>CONVENZIONE MEPA</t>
  </si>
  <si>
    <t>=0&amp;8846171000</t>
  </si>
  <si>
    <t xml:space="preserve"> p.i. 00975631003</t>
  </si>
  <si>
    <t>POLIZIA DI STATO</t>
  </si>
  <si>
    <t>ISTITUTO PER ISPETTORI</t>
  </si>
  <si>
    <t>C.F. 82004340582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</si>
</sst>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[$€-410]\ * #,##0.00_-;\-[$€-410]\ * #,##0.00_-;_-[$€-410]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24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3" fillId="0" borderId="10" xfId="61" applyFont="1" applyBorder="1" applyAlignment="1">
      <alignment horizontal="right" vertical="center" wrapText="1"/>
    </xf>
    <xf numFmtId="44" fontId="3" fillId="0" borderId="10" xfId="61" applyFont="1" applyFill="1" applyBorder="1" applyAlignment="1">
      <alignment horizontal="right" vertical="center" wrapText="1"/>
    </xf>
    <xf numFmtId="44" fontId="47" fillId="0" borderId="10" xfId="61" applyFont="1" applyFill="1" applyBorder="1" applyAlignment="1">
      <alignment horizontal="right"/>
    </xf>
    <xf numFmtId="44" fontId="47" fillId="0" borderId="0" xfId="61" applyFont="1" applyAlignment="1">
      <alignment horizontal="right"/>
    </xf>
    <xf numFmtId="44" fontId="47" fillId="0" borderId="10" xfId="61" applyFont="1" applyBorder="1" applyAlignment="1">
      <alignment horizontal="right"/>
    </xf>
    <xf numFmtId="44" fontId="3" fillId="0" borderId="12" xfId="61" applyFont="1" applyBorder="1" applyAlignment="1">
      <alignment horizontal="right" vertical="center" wrapText="1"/>
    </xf>
    <xf numFmtId="44" fontId="3" fillId="0" borderId="10" xfId="61" applyFont="1" applyBorder="1" applyAlignment="1">
      <alignment horizontal="right" vertical="center"/>
    </xf>
    <xf numFmtId="44" fontId="47" fillId="0" borderId="13" xfId="61" applyFont="1" applyBorder="1" applyAlignment="1">
      <alignment horizontal="right"/>
    </xf>
    <xf numFmtId="44" fontId="5" fillId="0" borderId="10" xfId="61" applyFont="1" applyFill="1" applyBorder="1" applyAlignment="1">
      <alignment horizontal="right" vertical="center" wrapText="1"/>
    </xf>
    <xf numFmtId="44" fontId="47" fillId="0" borderId="10" xfId="61" applyFont="1" applyFill="1" applyBorder="1" applyAlignment="1">
      <alignment horizontal="right" vertical="center"/>
    </xf>
    <xf numFmtId="44" fontId="5" fillId="0" borderId="10" xfId="61" applyFont="1" applyFill="1" applyBorder="1" applyAlignment="1">
      <alignment horizontal="right"/>
    </xf>
    <xf numFmtId="44" fontId="47" fillId="0" borderId="0" xfId="61" applyFont="1" applyFill="1" applyAlignment="1">
      <alignment horizontal="right"/>
    </xf>
    <xf numFmtId="44" fontId="3" fillId="32" borderId="12" xfId="61" applyFont="1" applyFill="1" applyBorder="1" applyAlignment="1">
      <alignment horizontal="right" vertical="center" wrapText="1"/>
    </xf>
    <xf numFmtId="44" fontId="47" fillId="32" borderId="10" xfId="61" applyFont="1" applyFill="1" applyBorder="1" applyAlignment="1">
      <alignment horizontal="right"/>
    </xf>
    <xf numFmtId="44" fontId="5" fillId="32" borderId="14" xfId="61" applyFont="1" applyFill="1" applyBorder="1" applyAlignment="1">
      <alignment horizontal="right" vertical="center" wrapText="1"/>
    </xf>
    <xf numFmtId="44" fontId="5" fillId="32" borderId="11" xfId="61" applyFont="1" applyFill="1" applyBorder="1" applyAlignment="1">
      <alignment horizontal="right" vertical="center" wrapText="1"/>
    </xf>
    <xf numFmtId="44" fontId="48" fillId="32" borderId="14" xfId="61" applyFont="1" applyFill="1" applyBorder="1" applyAlignment="1">
      <alignment horizontal="right" vertical="center" wrapText="1"/>
    </xf>
    <xf numFmtId="44" fontId="48" fillId="32" borderId="11" xfId="61" applyFont="1" applyFill="1" applyBorder="1" applyAlignment="1">
      <alignment horizontal="right" vertical="center" wrapText="1"/>
    </xf>
    <xf numFmtId="44" fontId="3" fillId="32" borderId="14" xfId="61" applyFont="1" applyFill="1" applyBorder="1" applyAlignment="1">
      <alignment horizontal="right" vertical="center" wrapText="1"/>
    </xf>
    <xf numFmtId="44" fontId="3" fillId="32" borderId="11" xfId="61" applyFont="1" applyFill="1" applyBorder="1" applyAlignment="1">
      <alignment horizontal="right" vertical="center" wrapText="1"/>
    </xf>
    <xf numFmtId="44" fontId="47" fillId="32" borderId="14" xfId="61" applyFont="1" applyFill="1" applyBorder="1" applyAlignment="1">
      <alignment horizontal="right"/>
    </xf>
    <xf numFmtId="44" fontId="47" fillId="32" borderId="11" xfId="61" applyFont="1" applyFill="1" applyBorder="1" applyAlignment="1">
      <alignment horizontal="right"/>
    </xf>
    <xf numFmtId="44" fontId="3" fillId="32" borderId="13" xfId="61" applyFont="1" applyFill="1" applyBorder="1" applyAlignment="1">
      <alignment horizontal="right" vertical="center" wrapText="1"/>
    </xf>
    <xf numFmtId="44" fontId="3" fillId="0" borderId="10" xfId="6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70" fontId="3" fillId="0" borderId="10" xfId="61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36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36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9" fillId="0" borderId="10" xfId="36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0" fontId="49" fillId="32" borderId="13" xfId="36" applyFont="1" applyFill="1" applyBorder="1" applyAlignment="1" applyProtection="1">
      <alignment horizontal="left" vertical="center" wrapText="1"/>
      <protection/>
    </xf>
    <xf numFmtId="0" fontId="47" fillId="32" borderId="14" xfId="0" applyFont="1" applyFill="1" applyBorder="1" applyAlignment="1">
      <alignment horizontal="left" vertical="center" wrapText="1"/>
    </xf>
    <xf numFmtId="0" fontId="47" fillId="32" borderId="14" xfId="0" applyFont="1" applyFill="1" applyBorder="1" applyAlignment="1">
      <alignment vertical="center"/>
    </xf>
    <xf numFmtId="0" fontId="47" fillId="32" borderId="14" xfId="0" applyFont="1" applyFill="1" applyBorder="1" applyAlignment="1">
      <alignment horizontal="center" wrapText="1"/>
    </xf>
    <xf numFmtId="0" fontId="47" fillId="32" borderId="14" xfId="0" applyFont="1" applyFill="1" applyBorder="1" applyAlignment="1">
      <alignment horizontal="center"/>
    </xf>
    <xf numFmtId="0" fontId="47" fillId="32" borderId="0" xfId="0" applyFont="1" applyFill="1" applyAlignment="1">
      <alignment horizontal="left" wrapText="1"/>
    </xf>
    <xf numFmtId="0" fontId="49" fillId="32" borderId="16" xfId="36" applyFont="1" applyFill="1" applyBorder="1" applyAlignment="1" applyProtection="1">
      <alignment horizontal="left" vertical="center" wrapText="1"/>
      <protection/>
    </xf>
    <xf numFmtId="0" fontId="47" fillId="32" borderId="17" xfId="0" applyFont="1" applyFill="1" applyBorder="1" applyAlignment="1">
      <alignment horizontal="left" vertical="center" wrapText="1"/>
    </xf>
    <xf numFmtId="0" fontId="47" fillId="32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49" fillId="32" borderId="19" xfId="36" applyFont="1" applyFill="1" applyBorder="1" applyAlignment="1" applyProtection="1">
      <alignment horizontal="left" vertical="center" wrapText="1"/>
      <protection/>
    </xf>
    <xf numFmtId="0" fontId="47" fillId="32" borderId="20" xfId="0" applyFont="1" applyFill="1" applyBorder="1" applyAlignment="1">
      <alignment horizontal="left" vertical="center" wrapText="1"/>
    </xf>
    <xf numFmtId="0" fontId="47" fillId="32" borderId="20" xfId="0" applyFont="1" applyFill="1" applyBorder="1" applyAlignment="1">
      <alignment vertical="center"/>
    </xf>
    <xf numFmtId="0" fontId="47" fillId="32" borderId="20" xfId="0" applyFont="1" applyFill="1" applyBorder="1" applyAlignment="1">
      <alignment horizontal="center"/>
    </xf>
    <xf numFmtId="0" fontId="47" fillId="32" borderId="2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10" xfId="36" applyFont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49" fillId="32" borderId="10" xfId="36" applyFont="1" applyFill="1" applyBorder="1" applyAlignment="1" applyProtection="1">
      <alignment horizontal="left" vertical="center"/>
      <protection/>
    </xf>
    <xf numFmtId="0" fontId="47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vertical="center"/>
    </xf>
    <xf numFmtId="0" fontId="47" fillId="32" borderId="10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32" borderId="12" xfId="36" applyFont="1" applyFill="1" applyBorder="1" applyAlignment="1" applyProtection="1">
      <alignment horizontal="left" vertical="center"/>
      <protection/>
    </xf>
    <xf numFmtId="0" fontId="47" fillId="32" borderId="12" xfId="0" applyFont="1" applyFill="1" applyBorder="1" applyAlignment="1">
      <alignment horizontal="left" vertical="center" wrapText="1"/>
    </xf>
    <xf numFmtId="0" fontId="47" fillId="32" borderId="12" xfId="0" applyFont="1" applyFill="1" applyBorder="1" applyAlignment="1">
      <alignment vertical="center"/>
    </xf>
    <xf numFmtId="0" fontId="47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0" borderId="12" xfId="36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36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9" fillId="32" borderId="0" xfId="36" applyFont="1" applyFill="1" applyBorder="1" applyAlignment="1" applyProtection="1">
      <alignment horizontal="left" vertical="center"/>
      <protection/>
    </xf>
    <xf numFmtId="0" fontId="47" fillId="32" borderId="0" xfId="0" applyFont="1" applyFill="1" applyBorder="1" applyAlignment="1">
      <alignment horizontal="left" vertical="center" wrapText="1"/>
    </xf>
    <xf numFmtId="0" fontId="47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vertical="center" wrapText="1"/>
    </xf>
    <xf numFmtId="0" fontId="6" fillId="0" borderId="10" xfId="36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48" fillId="32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17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9" fillId="0" borderId="10" xfId="36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left" vertical="center" wrapText="1"/>
    </xf>
    <xf numFmtId="0" fontId="6" fillId="0" borderId="10" xfId="36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6" fillId="32" borderId="16" xfId="36" applyFont="1" applyFill="1" applyBorder="1" applyAlignment="1" applyProtection="1">
      <alignment horizontal="left" vertical="center" wrapText="1"/>
      <protection/>
    </xf>
    <xf numFmtId="0" fontId="47" fillId="32" borderId="17" xfId="0" applyFont="1" applyFill="1" applyBorder="1" applyAlignment="1">
      <alignment vertical="center" wrapText="1"/>
    </xf>
    <xf numFmtId="0" fontId="47" fillId="32" borderId="17" xfId="0" applyFont="1" applyFill="1" applyBorder="1" applyAlignment="1">
      <alignment horizontal="center" wrapText="1"/>
    </xf>
    <xf numFmtId="0" fontId="47" fillId="32" borderId="18" xfId="0" applyFont="1" applyFill="1" applyBorder="1" applyAlignment="1">
      <alignment horizontal="center"/>
    </xf>
    <xf numFmtId="0" fontId="47" fillId="32" borderId="13" xfId="0" applyFont="1" applyFill="1" applyBorder="1" applyAlignment="1">
      <alignment horizontal="left" wrapText="1"/>
    </xf>
    <xf numFmtId="0" fontId="6" fillId="32" borderId="15" xfId="36" applyFont="1" applyFill="1" applyBorder="1" applyAlignment="1" applyProtection="1">
      <alignment horizontal="left" vertical="center" wrapText="1"/>
      <protection/>
    </xf>
    <xf numFmtId="0" fontId="47" fillId="32" borderId="0" xfId="0" applyFont="1" applyFill="1" applyBorder="1" applyAlignment="1">
      <alignment vertical="center" wrapText="1"/>
    </xf>
    <xf numFmtId="0" fontId="47" fillId="32" borderId="23" xfId="0" applyFont="1" applyFill="1" applyBorder="1" applyAlignment="1">
      <alignment horizontal="center"/>
    </xf>
    <xf numFmtId="0" fontId="6" fillId="32" borderId="19" xfId="36" applyFont="1" applyFill="1" applyBorder="1" applyAlignment="1" applyProtection="1">
      <alignment horizontal="left" vertical="center" wrapText="1"/>
      <protection/>
    </xf>
    <xf numFmtId="0" fontId="47" fillId="32" borderId="20" xfId="0" applyFont="1" applyFill="1" applyBorder="1" applyAlignment="1">
      <alignment vertical="center" wrapText="1"/>
    </xf>
    <xf numFmtId="0" fontId="47" fillId="32" borderId="20" xfId="0" applyFont="1" applyFill="1" applyBorder="1" applyAlignment="1">
      <alignment horizontal="center" wrapText="1"/>
    </xf>
    <xf numFmtId="0" fontId="47" fillId="32" borderId="21" xfId="0" applyFont="1" applyFill="1" applyBorder="1" applyAlignment="1">
      <alignment horizontal="center"/>
    </xf>
    <xf numFmtId="0" fontId="49" fillId="32" borderId="15" xfId="36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47" fillId="32" borderId="18" xfId="0" applyFont="1" applyFill="1" applyBorder="1" applyAlignment="1">
      <alignment horizontal="center" wrapText="1"/>
    </xf>
    <xf numFmtId="0" fontId="47" fillId="32" borderId="21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0" fontId="6" fillId="32" borderId="16" xfId="36" applyFont="1" applyFill="1" applyBorder="1" applyAlignment="1" applyProtection="1">
      <alignment horizontal="center" vertical="center"/>
      <protection/>
    </xf>
    <xf numFmtId="0" fontId="6" fillId="32" borderId="17" xfId="36" applyFont="1" applyFill="1" applyBorder="1" applyAlignment="1" applyProtection="1">
      <alignment horizontal="center" vertical="center"/>
      <protection/>
    </xf>
    <xf numFmtId="0" fontId="6" fillId="32" borderId="18" xfId="36" applyFont="1" applyFill="1" applyBorder="1" applyAlignment="1" applyProtection="1">
      <alignment horizontal="center" vertical="center"/>
      <protection/>
    </xf>
    <xf numFmtId="0" fontId="6" fillId="32" borderId="15" xfId="36" applyFont="1" applyFill="1" applyBorder="1" applyAlignment="1" applyProtection="1">
      <alignment horizontal="center" vertical="center"/>
      <protection/>
    </xf>
    <xf numFmtId="0" fontId="6" fillId="32" borderId="0" xfId="36" applyFont="1" applyFill="1" applyBorder="1" applyAlignment="1" applyProtection="1">
      <alignment horizontal="center" vertical="center"/>
      <protection/>
    </xf>
    <xf numFmtId="0" fontId="6" fillId="32" borderId="23" xfId="36" applyFont="1" applyFill="1" applyBorder="1" applyAlignment="1" applyProtection="1">
      <alignment horizontal="center" vertical="center"/>
      <protection/>
    </xf>
    <xf numFmtId="0" fontId="6" fillId="32" borderId="19" xfId="36" applyFont="1" applyFill="1" applyBorder="1" applyAlignment="1" applyProtection="1">
      <alignment horizontal="center" vertical="center"/>
      <protection/>
    </xf>
    <xf numFmtId="0" fontId="6" fillId="32" borderId="20" xfId="36" applyFont="1" applyFill="1" applyBorder="1" applyAlignment="1" applyProtection="1">
      <alignment horizontal="center" vertical="center"/>
      <protection/>
    </xf>
    <xf numFmtId="0" fontId="6" fillId="32" borderId="21" xfId="36" applyFont="1" applyFill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38100</xdr:rowOff>
    </xdr:from>
    <xdr:to>
      <xdr:col>6</xdr:col>
      <xdr:colOff>161925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81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SmartCig/preparaDettaglioComunicazioneOS.action?codDettaglioCarnet=14294698" TargetMode="External" /><Relationship Id="rId2" Type="http://schemas.openxmlformats.org/officeDocument/2006/relationships/hyperlink" Target="https://smartcig.avcp.it/SmartCig/preparaDettaglioComunicazioneOS.action?codDettaglioCarnet=14295099" TargetMode="External" /><Relationship Id="rId3" Type="http://schemas.openxmlformats.org/officeDocument/2006/relationships/hyperlink" Target="https://smartcig.avcp.it/SmartCig/preparaDettaglioComunicazioneOS.action?codDettaglioCarnet=14295286" TargetMode="External" /><Relationship Id="rId4" Type="http://schemas.openxmlformats.org/officeDocument/2006/relationships/hyperlink" Target="https://smartcig.avcp.it/SmartCig/preparaDettaglioComunicazioneOS.action?codDettaglioCarnet=14295425" TargetMode="External" /><Relationship Id="rId5" Type="http://schemas.openxmlformats.org/officeDocument/2006/relationships/hyperlink" Target="https://smartcig.avcp.it/SmartCig/preparaDettaglioComunicazioneOS.action?codDettaglioCarnet=14297296" TargetMode="External" /><Relationship Id="rId6" Type="http://schemas.openxmlformats.org/officeDocument/2006/relationships/hyperlink" Target="https://smartcig.avcp.it/SmartCig/preparaDettaglioComunicazioneOS.action?codDettaglioCarnet=14342220" TargetMode="External" /><Relationship Id="rId7" Type="http://schemas.openxmlformats.org/officeDocument/2006/relationships/hyperlink" Target="https://smartcig.avcp.it/SmartCig/preparaDettaglioComunicazioneOS.action?codDettaglioCarnet=14403947" TargetMode="External" /><Relationship Id="rId8" Type="http://schemas.openxmlformats.org/officeDocument/2006/relationships/hyperlink" Target="https://smartcig.avcp.it/SmartCig/preparaDettaglioComunicazioneOS.action?codDettaglioCarnet=14484560" TargetMode="External" /><Relationship Id="rId9" Type="http://schemas.openxmlformats.org/officeDocument/2006/relationships/hyperlink" Target="https://smartcig.avcp.it/SmartCig/preparaDettaglioComunicazioneOS.action?codDettaglioCarnet=14530055" TargetMode="External" /><Relationship Id="rId10" Type="http://schemas.openxmlformats.org/officeDocument/2006/relationships/hyperlink" Target="https://smartcig.avcp.it/SmartCig/preparaDettaglioComunicazioneOS.action?codDettaglioCarnet=14726317" TargetMode="External" /><Relationship Id="rId11" Type="http://schemas.openxmlformats.org/officeDocument/2006/relationships/hyperlink" Target="https://smartcig.avcp.it/SmartCig/preparaDettaglioComunicazioneOS.action?codDettaglioCarnet=14808077" TargetMode="External" /><Relationship Id="rId12" Type="http://schemas.openxmlformats.org/officeDocument/2006/relationships/hyperlink" Target="https://smartcig.avcp.it/SmartCig/preparaDettaglioComunicazioneOS.action?codDettaglioCarnet=14948515" TargetMode="External" /><Relationship Id="rId13" Type="http://schemas.openxmlformats.org/officeDocument/2006/relationships/hyperlink" Target="https://smartcig.avcp.it/SmartCig/preparaDettaglioComunicazioneOS.action?codDettaglioCarnet=14979021" TargetMode="External" /><Relationship Id="rId14" Type="http://schemas.openxmlformats.org/officeDocument/2006/relationships/hyperlink" Target="https://smartcig.avcp.it/SmartCig/preparaDettaglioComunicazioneOS.action?codDettaglioCarnet=14979939" TargetMode="External" /><Relationship Id="rId15" Type="http://schemas.openxmlformats.org/officeDocument/2006/relationships/hyperlink" Target="https://smartcig.avcp.it/SmartCig/preparaDettaglioComunicazioneOS.action?codDettaglioCarnet=14980575" TargetMode="External" /><Relationship Id="rId16" Type="http://schemas.openxmlformats.org/officeDocument/2006/relationships/hyperlink" Target="https://smartcig.avcp.it/SmartCig/preparaDettaglioComunicazioneOS.action?codDettaglioCarnet=15002651" TargetMode="External" /><Relationship Id="rId17" Type="http://schemas.openxmlformats.org/officeDocument/2006/relationships/hyperlink" Target="https://smartcig.avcp.it/SmartCig/preparaDettaglioComunicazioneOS.action?codDettaglioCarnet=15033361" TargetMode="External" /><Relationship Id="rId18" Type="http://schemas.openxmlformats.org/officeDocument/2006/relationships/hyperlink" Target="https://smartcig.avcp.it/SmartCig/preparaDettaglioComunicazioneOS.action?codDettaglioCarnet=15033938" TargetMode="External" /><Relationship Id="rId19" Type="http://schemas.openxmlformats.org/officeDocument/2006/relationships/hyperlink" Target="https://smartcig.avcp.it/SmartCig/preparaDettaglioComunicazioneOS.action?codDettaglioCarnet=15090454" TargetMode="External" /><Relationship Id="rId20" Type="http://schemas.openxmlformats.org/officeDocument/2006/relationships/hyperlink" Target="https://smartcig.avcp.it/SmartCig/preparaDettaglioComunicazioneOS.action?codDettaglioCarnet=15241347" TargetMode="External" /><Relationship Id="rId21" Type="http://schemas.openxmlformats.org/officeDocument/2006/relationships/hyperlink" Target="https://smartcig.avcp.it/SmartCig/preparaDettaglioComunicazioneOS.action?codDettaglioCarnet=15292482" TargetMode="External" /><Relationship Id="rId22" Type="http://schemas.openxmlformats.org/officeDocument/2006/relationships/hyperlink" Target="https://smartcig.avcp.it/SmartCig/preparaDettaglioComunicazioneOS.action?codDettaglioCarnet=15292610" TargetMode="External" /><Relationship Id="rId23" Type="http://schemas.openxmlformats.org/officeDocument/2006/relationships/hyperlink" Target="https://smartcig.avcp.it/SmartCig/preparaDettaglioComunicazioneOS.action?codDettaglioCarnet=15397049" TargetMode="External" /><Relationship Id="rId24" Type="http://schemas.openxmlformats.org/officeDocument/2006/relationships/hyperlink" Target="https://smartcig.avcp.it/SmartCig/preparaDettaglioComunicazioneOS.action?codDettaglioCarnet=15421299" TargetMode="External" /><Relationship Id="rId25" Type="http://schemas.openxmlformats.org/officeDocument/2006/relationships/hyperlink" Target="https://smartcig.avcp.it/SmartCig/preparaDettaglioComunicazioneOS.action?codDettaglioCarnet=15532438" TargetMode="External" /><Relationship Id="rId26" Type="http://schemas.openxmlformats.org/officeDocument/2006/relationships/hyperlink" Target="https://smartcig.avcp.it/SmartCig/preparaDettaglioComunicazioneOS.action?codDettaglioCarnet=15532599" TargetMode="External" /><Relationship Id="rId27" Type="http://schemas.openxmlformats.org/officeDocument/2006/relationships/hyperlink" Target="https://smartcig.avcp.it/SmartCig/preparaDettaglioComunicazioneOS.action?codDettaglioCarnet=15532697" TargetMode="External" /><Relationship Id="rId28" Type="http://schemas.openxmlformats.org/officeDocument/2006/relationships/hyperlink" Target="https://smartcig.avcp.it/SmartCig/preparaDettaglioComunicazioneOS.action?codDettaglioCarnet=15835695" TargetMode="External" /><Relationship Id="rId29" Type="http://schemas.openxmlformats.org/officeDocument/2006/relationships/hyperlink" Target="https://smartcig.avcp.it/SmartCig/preparaDettaglioComunicazioneOS.action?codDettaglioCarnet=15907283" TargetMode="External" /><Relationship Id="rId30" Type="http://schemas.openxmlformats.org/officeDocument/2006/relationships/hyperlink" Target="https://smartcig.avcp.it/SmartCig/preparaDettaglioComunicazioneOS.action?codDettaglioCarnet=15907765" TargetMode="External" /><Relationship Id="rId31" Type="http://schemas.openxmlformats.org/officeDocument/2006/relationships/hyperlink" Target="https://smartcig.avcp.it/SmartCig/preparaDettaglioComunicazioneOS.action?codDettaglioCarnet=15907856" TargetMode="External" /><Relationship Id="rId32" Type="http://schemas.openxmlformats.org/officeDocument/2006/relationships/hyperlink" Target="https://smartcig.avcp.it/SmartCig/preparaDettaglioComunicazioneOS.action?codDettaglioCarnet=16254292" TargetMode="External" /><Relationship Id="rId33" Type="http://schemas.openxmlformats.org/officeDocument/2006/relationships/hyperlink" Target="https://smartcig.avcp.it/SmartCig/preparaDettaglioComunicazioneOS.action?codDettaglioCarnet=16286291" TargetMode="External" /><Relationship Id="rId34" Type="http://schemas.openxmlformats.org/officeDocument/2006/relationships/hyperlink" Target="https://smartcig.avcp.it/SmartCig/preparaDettaglioComunicazioneOS.action?codDettaglioCarnet=16397123" TargetMode="External" /><Relationship Id="rId35" Type="http://schemas.openxmlformats.org/officeDocument/2006/relationships/hyperlink" Target="https://smartcig.avcp.it/SmartCig/preparaDettaglioComunicazioneOS.action?codDettaglioCarnet=14926356" TargetMode="External" /><Relationship Id="rId36" Type="http://schemas.openxmlformats.org/officeDocument/2006/relationships/hyperlink" Target="https://smartcig.avcp.it/SmartCig/preparaDettaglioComunicazioneOS.action?codDettaglioCarnet=14862356" TargetMode="External" /><Relationship Id="rId37" Type="http://schemas.openxmlformats.org/officeDocument/2006/relationships/hyperlink" Target="https://smartcig.avcp.it/SmartCig/preparaDettaglioComunicazioneOS.action?codDettaglioCarnet=13814341" TargetMode="External" /><Relationship Id="rId38" Type="http://schemas.openxmlformats.org/officeDocument/2006/relationships/hyperlink" Target="https://smartcig.avcp.it/SmartCig/preparaDettaglioComunicazioneOS.action?codDettaglioCarnet=13905990" TargetMode="External" /><Relationship Id="rId39" Type="http://schemas.openxmlformats.org/officeDocument/2006/relationships/hyperlink" Target="https://smartcig.avcp.it/SmartCig/preparaDettaglioComunicazioneOS.action?codDettaglioCarnet=13921933" TargetMode="External" /><Relationship Id="rId40" Type="http://schemas.openxmlformats.org/officeDocument/2006/relationships/hyperlink" Target="https://smartcig.avcp.it/SmartCig/preparaDettaglioComunicazioneOS.action?codDettaglioCarnet=13966369" TargetMode="External" /><Relationship Id="rId41" Type="http://schemas.openxmlformats.org/officeDocument/2006/relationships/hyperlink" Target="https://smartcig.avcp.it/SmartCig/preparaDettaglioComunicazioneOS.action?codDettaglioCarnet=14019569" TargetMode="External" /><Relationship Id="rId42" Type="http://schemas.openxmlformats.org/officeDocument/2006/relationships/hyperlink" Target="https://smartcig.avcp.it/SmartCig/preparaDettaglioComunicazioneOS.action?codDettaglioCarnet=14179106" TargetMode="External" /><Relationship Id="rId43" Type="http://schemas.openxmlformats.org/officeDocument/2006/relationships/hyperlink" Target="https://smartcig.avcp.it/SmartCig/preparaDettaglioComunicazioneOS.action?codDettaglioCarnet=14198457" TargetMode="External" /><Relationship Id="rId44" Type="http://schemas.openxmlformats.org/officeDocument/2006/relationships/hyperlink" Target="https://smartcig.avcp.it/SmartCig/preparaDettaglioComunicazioneOS.action?codDettaglioCarnet=14429257" TargetMode="External" /><Relationship Id="rId45" Type="http://schemas.openxmlformats.org/officeDocument/2006/relationships/hyperlink" Target="https://smartcig.avcp.it/SmartCig/preparaDettaglioComunicazioneOS.action?codDettaglioCarnet=14840384" TargetMode="External" /><Relationship Id="rId46" Type="http://schemas.openxmlformats.org/officeDocument/2006/relationships/hyperlink" Target="https://smartcig.avcp.it/SmartCig/preparaDettaglioComunicazioneOS.action?codDettaglioCarnet=14853076" TargetMode="External" /><Relationship Id="rId47" Type="http://schemas.openxmlformats.org/officeDocument/2006/relationships/hyperlink" Target="https://smartcig.avcp.it/SmartCig/preparaDettaglioComunicazioneOS.action?codDettaglioCarnet=14926396" TargetMode="External" /><Relationship Id="rId48" Type="http://schemas.openxmlformats.org/officeDocument/2006/relationships/hyperlink" Target="https://smartcig.avcp.it/SmartCig/preparaDettaglioComunicazioneOS.action?codDettaglioCarnet=14926720" TargetMode="External" /><Relationship Id="rId49" Type="http://schemas.openxmlformats.org/officeDocument/2006/relationships/hyperlink" Target="https://smartcig.avcp.it/SmartCig/preparaDettaglioComunicazioneOS.action?codDettaglioCarnet=15171892" TargetMode="External" /><Relationship Id="rId50" Type="http://schemas.openxmlformats.org/officeDocument/2006/relationships/hyperlink" Target="https://smartcig.avcp.it/SmartCig/preparaDettaglioComunicazioneOS.action?codDettaglioCarnet=15485528" TargetMode="External" /><Relationship Id="rId51" Type="http://schemas.openxmlformats.org/officeDocument/2006/relationships/hyperlink" Target="https://smartcig.avcp.it/SmartCig/preparaDettaglioComunicazioneOS.action?codDettaglioCarnet=13985673" TargetMode="External" /><Relationship Id="rId52" Type="http://schemas.openxmlformats.org/officeDocument/2006/relationships/hyperlink" Target="https://smartcig.avcp.it/SmartCig/preparaDettaglioComunicazioneOS.action?codDettaglioCarnet=14000750" TargetMode="External" /><Relationship Id="rId53" Type="http://schemas.openxmlformats.org/officeDocument/2006/relationships/hyperlink" Target="https://smartcig.avcp.it/SmartCig/preparaDettaglioComunicazioneOS.action?codDettaglioCarnet=14471242" TargetMode="External" /><Relationship Id="rId54" Type="http://schemas.openxmlformats.org/officeDocument/2006/relationships/hyperlink" Target="https://smartcig.avcp.it/SmartCig/preparaDettaglioComunicazioneOS.action?codDettaglioCarnet=14471303" TargetMode="External" /><Relationship Id="rId55" Type="http://schemas.openxmlformats.org/officeDocument/2006/relationships/hyperlink" Target="https://smartcig.avcp.it/SmartCig/preparaDettaglioComunicazioneOS.action?codDettaglioCarnet=14478290" TargetMode="External" /><Relationship Id="rId56" Type="http://schemas.openxmlformats.org/officeDocument/2006/relationships/hyperlink" Target="https://smartcig.avcp.it/SmartCig/preparaDettaglioComunicazioneOS.action?codDettaglioCarnet=14478368" TargetMode="External" /><Relationship Id="rId57" Type="http://schemas.openxmlformats.org/officeDocument/2006/relationships/hyperlink" Target="https://smartcig.avcp.it/SmartCig/preparaDettaglioComunicazioneOS.action?codDettaglioCarnet=14478477" TargetMode="External" /><Relationship Id="rId58" Type="http://schemas.openxmlformats.org/officeDocument/2006/relationships/hyperlink" Target="https://smartcig.avcp.it/SmartCig/preparaDettaglioComunicazioneOS.action?codDettaglioCarnet=14480433" TargetMode="External" /><Relationship Id="rId59" Type="http://schemas.openxmlformats.org/officeDocument/2006/relationships/hyperlink" Target="https://smartcig.avcp.it/SmartCig/preparaDettaglioComunicazioneOS.action?codDettaglioCarnet=14483112" TargetMode="External" /><Relationship Id="rId60" Type="http://schemas.openxmlformats.org/officeDocument/2006/relationships/hyperlink" Target="https://smartcig.avcp.it/SmartCig/preparaDettaglioComunicazioneOS.action?codDettaglioCarnet=14483283" TargetMode="External" /><Relationship Id="rId61" Type="http://schemas.openxmlformats.org/officeDocument/2006/relationships/hyperlink" Target="https://smartcig.avcp.it/SmartCig/preparaDettaglioComunicazioneOS.action?codDettaglioCarnet=14484552" TargetMode="External" /><Relationship Id="rId62" Type="http://schemas.openxmlformats.org/officeDocument/2006/relationships/hyperlink" Target="https://smartcig.avcp.it/SmartCig/preparaDettaglioComunicazioneOS.action?codDettaglioCarnet=14485721" TargetMode="External" /><Relationship Id="rId63" Type="http://schemas.openxmlformats.org/officeDocument/2006/relationships/hyperlink" Target="https://smartcig.avcp.it/SmartCig/preparaDettaglioComunicazioneOS.action?codDettaglioCarnet=14485846" TargetMode="External" /><Relationship Id="rId64" Type="http://schemas.openxmlformats.org/officeDocument/2006/relationships/hyperlink" Target="https://smartcig.avcp.it/SmartCig/preparaDettaglioComunicazioneOS.action?codDettaglioCarnet=14493972" TargetMode="External" /><Relationship Id="rId65" Type="http://schemas.openxmlformats.org/officeDocument/2006/relationships/hyperlink" Target="https://smartcig.avcp.it/SmartCig/preparaDettaglioComunicazioneOS.action?codDettaglioCarnet=14754788" TargetMode="External" /><Relationship Id="rId66" Type="http://schemas.openxmlformats.org/officeDocument/2006/relationships/hyperlink" Target="https://smartcig.avcp.it/SmartCig/preparaDettaglioComunicazioneOS.action?codDettaglioCarnet=14840062" TargetMode="External" /><Relationship Id="rId67" Type="http://schemas.openxmlformats.org/officeDocument/2006/relationships/hyperlink" Target="https://smartcig.avcp.it/SmartCig/preparaDettaglioComunicazioneOS.action?codDettaglioCarnet=14841465" TargetMode="External" /><Relationship Id="rId68" Type="http://schemas.openxmlformats.org/officeDocument/2006/relationships/hyperlink" Target="https://smartcig.avcp.it/SmartCig/preparaDettaglioComunicazioneOS.action?codDettaglioCarnet=14841487" TargetMode="External" /><Relationship Id="rId69" Type="http://schemas.openxmlformats.org/officeDocument/2006/relationships/hyperlink" Target="https://smartcig.avcp.it/SmartCig/preparaDettaglioComunicazioneOS.action?codDettaglioCarnet=14994152" TargetMode="External" /><Relationship Id="rId70" Type="http://schemas.openxmlformats.org/officeDocument/2006/relationships/hyperlink" Target="https://smartcig.avcp.it/SmartCig/preparaDettaglioComunicazioneOS.action?codDettaglioCarnet=15011251" TargetMode="External" /><Relationship Id="rId71" Type="http://schemas.openxmlformats.org/officeDocument/2006/relationships/hyperlink" Target="https://smartcig.avcp.it/SmartCig/preparaDettaglioComunicazioneOS.action?codDettaglioCarnet=15011276" TargetMode="External" /><Relationship Id="rId72" Type="http://schemas.openxmlformats.org/officeDocument/2006/relationships/hyperlink" Target="https://smartcig.avcp.it/SmartCig/preparaDettaglioComunicazioneOS.action?codDettaglioCarnet=15114181" TargetMode="External" /><Relationship Id="rId73" Type="http://schemas.openxmlformats.org/officeDocument/2006/relationships/hyperlink" Target="https://smartcig.avcp.it/SmartCig/preparaDettaglioComunicazioneOS.action?codDettaglioCarnet=15224508" TargetMode="External" /><Relationship Id="rId74" Type="http://schemas.openxmlformats.org/officeDocument/2006/relationships/hyperlink" Target="https://smartcig.avcp.it/SmartCig/preparaDettaglioComunicazioneOS.action?codDettaglioCarnet=15224735" TargetMode="External" /><Relationship Id="rId75" Type="http://schemas.openxmlformats.org/officeDocument/2006/relationships/hyperlink" Target="https://smartcig.avcp.it/SmartCig/preparaDettaglioComunicazioneOS.action?codDettaglioCarnet=15444782" TargetMode="External" /><Relationship Id="rId76" Type="http://schemas.openxmlformats.org/officeDocument/2006/relationships/hyperlink" Target="https://smartcig.avcp.it/SmartCig/preparaDettaglioComunicazioneOS.action?codDettaglioCarnet=15452616" TargetMode="External" /><Relationship Id="rId77" Type="http://schemas.openxmlformats.org/officeDocument/2006/relationships/hyperlink" Target="https://smartcig.avcp.it/SmartCig/preparaDettaglioComunicazioneOS.action?codDettaglioCarnet=15452642" TargetMode="External" /><Relationship Id="rId78" Type="http://schemas.openxmlformats.org/officeDocument/2006/relationships/hyperlink" Target="https://smartcig.avcp.it/SmartCig/preparaDettaglioComunicazioneOS.action?codDettaglioCarnet=15452660" TargetMode="External" /><Relationship Id="rId79" Type="http://schemas.openxmlformats.org/officeDocument/2006/relationships/hyperlink" Target="https://smartcig.avcp.it/SmartCig/preparaDettaglioComunicazioneOS.action?codDettaglioCarnet=15819097" TargetMode="External" /><Relationship Id="rId80" Type="http://schemas.openxmlformats.org/officeDocument/2006/relationships/hyperlink" Target="https://smartcig.avcp.it/SmartCig/preparaDettaglioComunicazioneOS.action?codDettaglioCarnet=15904622" TargetMode="External" /><Relationship Id="rId81" Type="http://schemas.openxmlformats.org/officeDocument/2006/relationships/hyperlink" Target="https://smartcig.avcp.it/SmartCig/preparaDettaglioComunicazioneOS.action?codDettaglioCarnet=15970533" TargetMode="External" /><Relationship Id="rId82" Type="http://schemas.openxmlformats.org/officeDocument/2006/relationships/hyperlink" Target="https://smartcig.avcp.it/SmartCig/preparaDettaglioComunicazioneOS.action?codDettaglioCarnet=16230563" TargetMode="External" /><Relationship Id="rId83" Type="http://schemas.openxmlformats.org/officeDocument/2006/relationships/hyperlink" Target="https://smartcig.avcp.it/SmartCig/preparaDettaglioComunicazioneOS.action?codDettaglioCarnet=16253465" TargetMode="External" /><Relationship Id="rId84" Type="http://schemas.openxmlformats.org/officeDocument/2006/relationships/hyperlink" Target="https://smartcig.avcp.it/SmartCig/preparaDettaglioComunicazioneOS.action?codDettaglioCarnet=16348494" TargetMode="External" /><Relationship Id="rId85" Type="http://schemas.openxmlformats.org/officeDocument/2006/relationships/hyperlink" Target="https://smartcig.avcp.it/SmartCig/preparaDettaglioComunicazioneOS.action?codDettaglioCarnet=16447867" TargetMode="External" /><Relationship Id="rId86" Type="http://schemas.openxmlformats.org/officeDocument/2006/relationships/hyperlink" Target="https://smartcig.avcp.it/SmartCig/preparaDettaglioComunicazioneOS.action?codDettaglioCarnet=16482033" TargetMode="External" /><Relationship Id="rId87" Type="http://schemas.openxmlformats.org/officeDocument/2006/relationships/hyperlink" Target="https://smartcig.avcp.it/SmartCig/preparaDettaglioComunicazioneOS.action?codDettaglioCarnet=16489853" TargetMode="External" /><Relationship Id="rId88" Type="http://schemas.openxmlformats.org/officeDocument/2006/relationships/hyperlink" Target="https://smartcig.avcp.it/SmartCig/preparaDettaglioComunicazioneOS.action?codDettaglioCarnet=16505162" TargetMode="External" /><Relationship Id="rId89" Type="http://schemas.openxmlformats.org/officeDocument/2006/relationships/hyperlink" Target="https://smartcig.avcp.it/SmartCig/preparaDettaglioComunicazioneOS.action?codDettaglioCarnet=16505240" TargetMode="External" /><Relationship Id="rId90" Type="http://schemas.openxmlformats.org/officeDocument/2006/relationships/hyperlink" Target="https://smartcig.avcp.it/SmartCig/preparaDettaglioComunicazioneOS.action?codDettaglioCarnet=16516054" TargetMode="External" /><Relationship Id="rId91" Type="http://schemas.openxmlformats.org/officeDocument/2006/relationships/hyperlink" Target="https://smartcig.avcp.it/SmartCig/preparaDettaglioComunicazioneOS.action?codDettaglioCarnet=16569624" TargetMode="External" /><Relationship Id="rId92" Type="http://schemas.openxmlformats.org/officeDocument/2006/relationships/hyperlink" Target="https://smartcig.avcp.it/SmartCig/preparaDettaglioComunicazioneOS.action?codDettaglioCarnet=16575301" TargetMode="External" /><Relationship Id="rId93" Type="http://schemas.openxmlformats.org/officeDocument/2006/relationships/hyperlink" Target="https://smartcig.avcp.it/SmartCig/preparaDettaglioComunicazioneOS.action?codDettaglioCarnet=15657515" TargetMode="External" /><Relationship Id="rId94" Type="http://schemas.openxmlformats.org/officeDocument/2006/relationships/hyperlink" Target="https://smartcig.avcp.it/SmartCig/preparaDettaglioComunicazioneOS.action?codDettaglioCarnet=15657571" TargetMode="External" /><Relationship Id="rId95" Type="http://schemas.openxmlformats.org/officeDocument/2006/relationships/hyperlink" Target="https://smartcig.avcp.it/SmartCig/preparaDettaglioComunicazioneOS.action?codDettaglioCarnet=15959760" TargetMode="External" /><Relationship Id="rId96" Type="http://schemas.openxmlformats.org/officeDocument/2006/relationships/hyperlink" Target="https://smartcig.avcp.it/SmartCig/preparaDettaglioComunicazioneOS.action?codDettaglioCarnet=16146008" TargetMode="External" /><Relationship Id="rId97" Type="http://schemas.openxmlformats.org/officeDocument/2006/relationships/drawing" Target="../drawings/drawing1.xm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33">
      <selection activeCell="A1" sqref="A1:K4"/>
    </sheetView>
  </sheetViews>
  <sheetFormatPr defaultColWidth="9.140625" defaultRowHeight="15"/>
  <cols>
    <col min="1" max="1" width="12.140625" style="172" bestFit="1" customWidth="1"/>
    <col min="2" max="2" width="25.8515625" style="172" customWidth="1"/>
    <col min="3" max="3" width="10.7109375" style="173" bestFit="1" customWidth="1"/>
    <col min="4" max="4" width="12.28125" style="142" bestFit="1" customWidth="1"/>
    <col min="5" max="5" width="5.28125" style="8" customWidth="1"/>
    <col min="6" max="6" width="6.28125" style="8" customWidth="1"/>
    <col min="7" max="7" width="17.421875" style="172" customWidth="1"/>
    <col min="8" max="8" width="11.421875" style="21" customWidth="1"/>
    <col min="9" max="9" width="11.8515625" style="21" bestFit="1" customWidth="1"/>
    <col min="10" max="10" width="14.57421875" style="8" customWidth="1"/>
    <col min="11" max="11" width="14.28125" style="50" customWidth="1"/>
  </cols>
  <sheetData>
    <row r="1" spans="1:11" ht="42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33.75" customHeight="1">
      <c r="A2" s="192" t="s">
        <v>385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">
      <c r="A3" s="193" t="s">
        <v>386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30.75" customHeight="1">
      <c r="A4" s="194" t="s">
        <v>387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89.25">
      <c r="A5" s="51" t="s">
        <v>323</v>
      </c>
      <c r="B5" s="51" t="s">
        <v>324</v>
      </c>
      <c r="C5" s="52" t="s">
        <v>376</v>
      </c>
      <c r="D5" s="52" t="s">
        <v>2</v>
      </c>
      <c r="E5" s="52" t="s">
        <v>3</v>
      </c>
      <c r="F5" s="52" t="s">
        <v>4</v>
      </c>
      <c r="G5" s="52" t="s">
        <v>5</v>
      </c>
      <c r="H5" s="41" t="s">
        <v>6</v>
      </c>
      <c r="I5" s="41" t="s">
        <v>377</v>
      </c>
      <c r="J5" s="53" t="s">
        <v>137</v>
      </c>
      <c r="K5" s="46" t="s">
        <v>378</v>
      </c>
    </row>
    <row r="6" spans="1:11" ht="26.25">
      <c r="A6" s="54" t="s">
        <v>134</v>
      </c>
      <c r="B6" s="55" t="s">
        <v>322</v>
      </c>
      <c r="C6" s="56" t="s">
        <v>320</v>
      </c>
      <c r="D6" s="57" t="s">
        <v>7</v>
      </c>
      <c r="E6" s="58">
        <v>1</v>
      </c>
      <c r="F6" s="58">
        <v>1</v>
      </c>
      <c r="G6" s="59" t="s">
        <v>135</v>
      </c>
      <c r="H6" s="18">
        <f>I6/122*100</f>
        <v>9750</v>
      </c>
      <c r="I6" s="45" t="s">
        <v>340</v>
      </c>
      <c r="J6" s="60" t="s">
        <v>136</v>
      </c>
      <c r="K6" s="2"/>
    </row>
    <row r="7" spans="1:11" ht="26.25">
      <c r="A7" s="54" t="s">
        <v>138</v>
      </c>
      <c r="B7" s="55" t="s">
        <v>321</v>
      </c>
      <c r="C7" s="56" t="s">
        <v>320</v>
      </c>
      <c r="D7" s="57" t="s">
        <v>7</v>
      </c>
      <c r="E7" s="58">
        <v>1</v>
      </c>
      <c r="F7" s="58">
        <v>1</v>
      </c>
      <c r="G7" s="59" t="s">
        <v>139</v>
      </c>
      <c r="H7" s="18">
        <f>I7/122*100</f>
        <v>1690.3278688524588</v>
      </c>
      <c r="I7" s="45">
        <v>2062.2</v>
      </c>
      <c r="J7" s="60" t="s">
        <v>328</v>
      </c>
      <c r="K7" s="2"/>
    </row>
    <row r="8" spans="1:11" ht="26.25">
      <c r="A8" s="61" t="s">
        <v>142</v>
      </c>
      <c r="B8" s="62" t="s">
        <v>319</v>
      </c>
      <c r="C8" s="63" t="s">
        <v>318</v>
      </c>
      <c r="D8" s="64" t="s">
        <v>382</v>
      </c>
      <c r="E8" s="6">
        <v>1</v>
      </c>
      <c r="F8" s="6">
        <v>1</v>
      </c>
      <c r="G8" s="65" t="s">
        <v>325</v>
      </c>
      <c r="H8" s="28">
        <v>0</v>
      </c>
      <c r="I8" s="28">
        <v>0</v>
      </c>
      <c r="J8" s="66" t="s">
        <v>76</v>
      </c>
      <c r="K8" s="47" t="s">
        <v>381</v>
      </c>
    </row>
    <row r="9" spans="1:11" ht="38.25">
      <c r="A9" s="61" t="s">
        <v>143</v>
      </c>
      <c r="B9" s="62" t="s">
        <v>317</v>
      </c>
      <c r="C9" s="63" t="s">
        <v>315</v>
      </c>
      <c r="D9" s="67" t="s">
        <v>7</v>
      </c>
      <c r="E9" s="6">
        <v>1</v>
      </c>
      <c r="F9" s="6">
        <v>1</v>
      </c>
      <c r="G9" s="65" t="s">
        <v>326</v>
      </c>
      <c r="H9" s="28">
        <f>80*14.9</f>
        <v>1192</v>
      </c>
      <c r="I9" s="28">
        <f>H9/100*122</f>
        <v>1454.24</v>
      </c>
      <c r="J9" s="6" t="str">
        <f>0&amp;4627261003</f>
        <v>04627261003</v>
      </c>
      <c r="K9" s="43"/>
    </row>
    <row r="10" spans="1:11" ht="38.25">
      <c r="A10" s="54" t="s">
        <v>144</v>
      </c>
      <c r="B10" s="55" t="s">
        <v>316</v>
      </c>
      <c r="C10" s="56" t="s">
        <v>315</v>
      </c>
      <c r="D10" s="57" t="s">
        <v>7</v>
      </c>
      <c r="E10" s="10">
        <v>1</v>
      </c>
      <c r="F10" s="10">
        <v>1</v>
      </c>
      <c r="G10" s="68" t="s">
        <v>327</v>
      </c>
      <c r="H10" s="20">
        <v>537.6</v>
      </c>
      <c r="I10" s="20">
        <f>H10/100*122</f>
        <v>655.8720000000001</v>
      </c>
      <c r="J10" s="5" t="str">
        <f>0&amp;8466901009</f>
        <v>08466901009</v>
      </c>
      <c r="K10" s="2"/>
    </row>
    <row r="11" spans="1:11" ht="26.25">
      <c r="A11" s="54" t="s">
        <v>145</v>
      </c>
      <c r="B11" s="55" t="s">
        <v>314</v>
      </c>
      <c r="C11" s="56" t="s">
        <v>312</v>
      </c>
      <c r="D11" s="57" t="s">
        <v>7</v>
      </c>
      <c r="E11" s="58">
        <v>1</v>
      </c>
      <c r="F11" s="58">
        <v>1</v>
      </c>
      <c r="G11" s="59" t="s">
        <v>159</v>
      </c>
      <c r="H11" s="18">
        <f>I11/122*100</f>
        <v>319.672131147541</v>
      </c>
      <c r="I11" s="18">
        <v>390</v>
      </c>
      <c r="J11" s="60" t="s">
        <v>329</v>
      </c>
      <c r="K11" s="1"/>
    </row>
    <row r="12" spans="1:11" ht="26.25">
      <c r="A12" s="54" t="s">
        <v>146</v>
      </c>
      <c r="B12" s="55" t="s">
        <v>313</v>
      </c>
      <c r="C12" s="56" t="s">
        <v>312</v>
      </c>
      <c r="D12" s="57" t="s">
        <v>7</v>
      </c>
      <c r="E12" s="69">
        <v>1</v>
      </c>
      <c r="F12" s="58">
        <v>1</v>
      </c>
      <c r="G12" s="59" t="s">
        <v>148</v>
      </c>
      <c r="H12" s="18">
        <f>I12/122*100</f>
        <v>356.55737704918033</v>
      </c>
      <c r="I12" s="18">
        <v>435</v>
      </c>
      <c r="J12" s="12" t="s">
        <v>330</v>
      </c>
      <c r="K12" s="1"/>
    </row>
    <row r="13" spans="1:11" ht="26.25">
      <c r="A13" s="54" t="s">
        <v>140</v>
      </c>
      <c r="B13" s="55" t="s">
        <v>311</v>
      </c>
      <c r="C13" s="56" t="s">
        <v>310</v>
      </c>
      <c r="D13" s="57" t="s">
        <v>7</v>
      </c>
      <c r="E13" s="70">
        <v>1</v>
      </c>
      <c r="F13" s="71">
        <v>1</v>
      </c>
      <c r="G13" s="72" t="s">
        <v>141</v>
      </c>
      <c r="H13" s="18">
        <f>I13/122*100</f>
        <v>92.13114754098362</v>
      </c>
      <c r="I13" s="21">
        <v>112.4</v>
      </c>
      <c r="J13" s="16" t="s">
        <v>342</v>
      </c>
      <c r="K13" s="48"/>
    </row>
    <row r="14" spans="1:13" ht="39">
      <c r="A14" s="54" t="s">
        <v>147</v>
      </c>
      <c r="B14" s="55" t="s">
        <v>309</v>
      </c>
      <c r="C14" s="56" t="s">
        <v>308</v>
      </c>
      <c r="D14" s="13" t="s">
        <v>150</v>
      </c>
      <c r="E14" s="10">
        <v>5</v>
      </c>
      <c r="F14" s="10">
        <v>1</v>
      </c>
      <c r="G14" s="68" t="s">
        <v>341</v>
      </c>
      <c r="H14" s="20">
        <v>3766.02</v>
      </c>
      <c r="I14" s="20">
        <v>4215.39</v>
      </c>
      <c r="J14" s="10" t="str">
        <f>0&amp;5170151004</f>
        <v>05170151004</v>
      </c>
      <c r="K14" s="43"/>
      <c r="L14" s="11"/>
      <c r="M14" s="11"/>
    </row>
    <row r="15" spans="1:11" ht="25.5">
      <c r="A15" s="54" t="s">
        <v>79</v>
      </c>
      <c r="B15" s="55" t="s">
        <v>307</v>
      </c>
      <c r="C15" s="56" t="s">
        <v>210</v>
      </c>
      <c r="D15" s="73" t="s">
        <v>339</v>
      </c>
      <c r="E15" s="74">
        <v>1</v>
      </c>
      <c r="F15" s="74">
        <v>1</v>
      </c>
      <c r="G15" s="75" t="s">
        <v>69</v>
      </c>
      <c r="H15" s="22">
        <v>12208.98</v>
      </c>
      <c r="I15" s="22">
        <v>14894.96</v>
      </c>
      <c r="J15" s="7" t="s">
        <v>76</v>
      </c>
      <c r="K15" s="2"/>
    </row>
    <row r="16" spans="1:11" s="11" customFormat="1" ht="26.25">
      <c r="A16" s="76" t="s">
        <v>306</v>
      </c>
      <c r="B16" s="77" t="s">
        <v>305</v>
      </c>
      <c r="C16" s="78" t="s">
        <v>304</v>
      </c>
      <c r="D16" s="13" t="s">
        <v>7</v>
      </c>
      <c r="E16" s="10">
        <v>1</v>
      </c>
      <c r="F16" s="10">
        <v>1</v>
      </c>
      <c r="G16" s="68" t="s">
        <v>361</v>
      </c>
      <c r="H16" s="20">
        <v>109.09</v>
      </c>
      <c r="I16" s="20">
        <v>120</v>
      </c>
      <c r="J16" s="10" t="s">
        <v>362</v>
      </c>
      <c r="K16" s="43"/>
    </row>
    <row r="17" spans="1:11" ht="26.25">
      <c r="A17" s="54" t="s">
        <v>160</v>
      </c>
      <c r="B17" s="55" t="s">
        <v>303</v>
      </c>
      <c r="C17" s="56" t="s">
        <v>302</v>
      </c>
      <c r="D17" s="57" t="s">
        <v>7</v>
      </c>
      <c r="E17" s="69">
        <v>1</v>
      </c>
      <c r="F17" s="58">
        <v>1</v>
      </c>
      <c r="G17" s="59" t="s">
        <v>161</v>
      </c>
      <c r="H17" s="18">
        <f>I17/122*100</f>
        <v>499</v>
      </c>
      <c r="I17" s="18">
        <v>608.78</v>
      </c>
      <c r="J17" s="12" t="s">
        <v>383</v>
      </c>
      <c r="K17" s="1"/>
    </row>
    <row r="18" spans="1:11" ht="26.25">
      <c r="A18" s="54" t="s">
        <v>73</v>
      </c>
      <c r="B18" s="55" t="s">
        <v>301</v>
      </c>
      <c r="C18" s="56" t="s">
        <v>207</v>
      </c>
      <c r="D18" s="57" t="s">
        <v>7</v>
      </c>
      <c r="E18" s="58">
        <v>1</v>
      </c>
      <c r="F18" s="58">
        <v>1</v>
      </c>
      <c r="G18" s="59" t="s">
        <v>65</v>
      </c>
      <c r="H18" s="18">
        <v>0</v>
      </c>
      <c r="I18" s="18">
        <v>0</v>
      </c>
      <c r="J18" s="12" t="s">
        <v>74</v>
      </c>
      <c r="K18" s="2"/>
    </row>
    <row r="19" spans="1:11" ht="26.25">
      <c r="A19" s="54" t="s">
        <v>162</v>
      </c>
      <c r="B19" s="55" t="s">
        <v>300</v>
      </c>
      <c r="C19" s="56" t="s">
        <v>299</v>
      </c>
      <c r="D19" s="13" t="s">
        <v>7</v>
      </c>
      <c r="E19" s="69">
        <v>1</v>
      </c>
      <c r="F19" s="58">
        <v>1</v>
      </c>
      <c r="G19" s="59" t="s">
        <v>164</v>
      </c>
      <c r="H19" s="18">
        <f>I19/122*100</f>
        <v>584.5327868852459</v>
      </c>
      <c r="I19" s="18">
        <v>713.13</v>
      </c>
      <c r="J19" s="12" t="s">
        <v>163</v>
      </c>
      <c r="K19" s="1"/>
    </row>
    <row r="20" spans="1:11" ht="26.25">
      <c r="A20" s="54" t="s">
        <v>298</v>
      </c>
      <c r="B20" s="55" t="s">
        <v>297</v>
      </c>
      <c r="C20" s="56" t="s">
        <v>202</v>
      </c>
      <c r="D20" s="74" t="s">
        <v>150</v>
      </c>
      <c r="E20" s="5">
        <v>5</v>
      </c>
      <c r="F20" s="5">
        <v>1</v>
      </c>
      <c r="G20" s="75" t="s">
        <v>343</v>
      </c>
      <c r="H20" s="22">
        <f>I20/122*100</f>
        <v>1642.4344262295083</v>
      </c>
      <c r="I20" s="22">
        <v>2003.77</v>
      </c>
      <c r="J20" s="12" t="s">
        <v>330</v>
      </c>
      <c r="K20" s="2"/>
    </row>
    <row r="21" spans="1:11" ht="26.25">
      <c r="A21" s="54" t="s">
        <v>149</v>
      </c>
      <c r="B21" s="55" t="s">
        <v>296</v>
      </c>
      <c r="C21" s="56" t="s">
        <v>202</v>
      </c>
      <c r="D21" s="57" t="s">
        <v>379</v>
      </c>
      <c r="E21" s="5">
        <v>11</v>
      </c>
      <c r="F21" s="5">
        <v>2</v>
      </c>
      <c r="G21" s="75" t="s">
        <v>344</v>
      </c>
      <c r="H21" s="22">
        <v>1184.31</v>
      </c>
      <c r="I21" s="22">
        <f>H21/100*122</f>
        <v>1444.8582</v>
      </c>
      <c r="J21" s="5" t="str">
        <f>0&amp;2367210735</f>
        <v>02367210735</v>
      </c>
      <c r="K21" s="184" t="s">
        <v>380</v>
      </c>
    </row>
    <row r="22" spans="1:11" ht="15">
      <c r="A22" s="79"/>
      <c r="B22" s="80"/>
      <c r="C22" s="81"/>
      <c r="D22" s="82"/>
      <c r="E22" s="83"/>
      <c r="F22" s="31" t="s">
        <v>345</v>
      </c>
      <c r="G22" s="84"/>
      <c r="H22" s="31"/>
      <c r="I22" s="31"/>
      <c r="J22" s="5" t="str">
        <f>0&amp;6111530637</f>
        <v>06111530637</v>
      </c>
      <c r="K22" s="185"/>
    </row>
    <row r="23" spans="1:11" ht="26.25">
      <c r="A23" s="54" t="s">
        <v>165</v>
      </c>
      <c r="B23" s="55" t="s">
        <v>295</v>
      </c>
      <c r="C23" s="56" t="s">
        <v>202</v>
      </c>
      <c r="D23" s="57" t="s">
        <v>379</v>
      </c>
      <c r="E23" s="69">
        <v>7</v>
      </c>
      <c r="F23" s="58">
        <v>3</v>
      </c>
      <c r="G23" s="59" t="s">
        <v>166</v>
      </c>
      <c r="H23" s="18" t="s">
        <v>170</v>
      </c>
      <c r="I23" s="18">
        <v>3808.19</v>
      </c>
      <c r="J23" s="12" t="s">
        <v>167</v>
      </c>
      <c r="K23" s="186" t="s">
        <v>380</v>
      </c>
    </row>
    <row r="24" spans="1:11" ht="25.5">
      <c r="A24" s="85"/>
      <c r="B24" s="86"/>
      <c r="C24" s="87"/>
      <c r="D24" s="88"/>
      <c r="E24" s="89"/>
      <c r="F24" s="58" t="s">
        <v>157</v>
      </c>
      <c r="G24" s="90"/>
      <c r="H24" s="40"/>
      <c r="I24" s="37"/>
      <c r="J24" s="12" t="s">
        <v>158</v>
      </c>
      <c r="K24" s="174"/>
    </row>
    <row r="25" spans="1:11" ht="38.25">
      <c r="A25" s="91"/>
      <c r="B25" s="92"/>
      <c r="C25" s="93"/>
      <c r="D25" s="94"/>
      <c r="E25" s="95"/>
      <c r="F25" s="96" t="s">
        <v>168</v>
      </c>
      <c r="G25" s="97"/>
      <c r="H25" s="40"/>
      <c r="I25" s="37"/>
      <c r="J25" s="96" t="s">
        <v>169</v>
      </c>
      <c r="K25" s="187"/>
    </row>
    <row r="26" spans="1:11" ht="26.25">
      <c r="A26" s="54" t="s">
        <v>171</v>
      </c>
      <c r="B26" s="55" t="s">
        <v>294</v>
      </c>
      <c r="C26" s="56" t="s">
        <v>202</v>
      </c>
      <c r="D26" s="74" t="s">
        <v>7</v>
      </c>
      <c r="E26" s="5">
        <v>1</v>
      </c>
      <c r="F26" s="74">
        <v>1</v>
      </c>
      <c r="G26" s="75" t="s">
        <v>172</v>
      </c>
      <c r="H26" s="22">
        <v>983.12</v>
      </c>
      <c r="I26" s="22">
        <v>1199.41</v>
      </c>
      <c r="J26" s="5" t="str">
        <f>0&amp;7997560151</f>
        <v>07997560151</v>
      </c>
      <c r="K26" s="2" t="s">
        <v>374</v>
      </c>
    </row>
    <row r="27" spans="1:11" ht="26.25">
      <c r="A27" s="54" t="s">
        <v>293</v>
      </c>
      <c r="B27" s="55" t="s">
        <v>292</v>
      </c>
      <c r="C27" s="56" t="s">
        <v>289</v>
      </c>
      <c r="D27" s="74" t="s">
        <v>7</v>
      </c>
      <c r="E27" s="5">
        <v>1</v>
      </c>
      <c r="F27" s="5">
        <v>1</v>
      </c>
      <c r="G27" s="75" t="s">
        <v>349</v>
      </c>
      <c r="H27" s="22">
        <v>188</v>
      </c>
      <c r="I27" s="22">
        <v>229.36</v>
      </c>
      <c r="J27" s="5" t="str">
        <f>0&amp;9835791006</f>
        <v>09835791006</v>
      </c>
      <c r="K27" s="2" t="s">
        <v>374</v>
      </c>
    </row>
    <row r="28" spans="1:11" ht="26.25">
      <c r="A28" s="54" t="s">
        <v>291</v>
      </c>
      <c r="B28" s="55" t="s">
        <v>290</v>
      </c>
      <c r="C28" s="56" t="s">
        <v>289</v>
      </c>
      <c r="D28" s="74" t="s">
        <v>7</v>
      </c>
      <c r="E28" s="5">
        <v>1</v>
      </c>
      <c r="F28" s="5">
        <v>1</v>
      </c>
      <c r="G28" s="75" t="s">
        <v>355</v>
      </c>
      <c r="H28" s="22">
        <v>196.15</v>
      </c>
      <c r="I28" s="22">
        <v>239.3</v>
      </c>
      <c r="J28" s="5" t="str">
        <f>0&amp;3878640238</f>
        <v>03878640238</v>
      </c>
      <c r="K28" s="2" t="s">
        <v>374</v>
      </c>
    </row>
    <row r="29" spans="1:11" ht="15">
      <c r="A29" s="54" t="s">
        <v>68</v>
      </c>
      <c r="B29" s="55" t="s">
        <v>288</v>
      </c>
      <c r="C29" s="56" t="s">
        <v>287</v>
      </c>
      <c r="D29" s="57" t="s">
        <v>339</v>
      </c>
      <c r="E29" s="58">
        <v>1</v>
      </c>
      <c r="F29" s="58">
        <v>1</v>
      </c>
      <c r="G29" s="59" t="s">
        <v>69</v>
      </c>
      <c r="H29" s="24">
        <f>7961.03+12330</f>
        <v>20291.03</v>
      </c>
      <c r="I29" s="18">
        <f>9712.46+15042.6</f>
        <v>24755.059999999998</v>
      </c>
      <c r="J29" s="12" t="s">
        <v>76</v>
      </c>
      <c r="K29" s="2" t="s">
        <v>374</v>
      </c>
    </row>
    <row r="30" spans="1:11" ht="26.25">
      <c r="A30" s="54" t="s">
        <v>286</v>
      </c>
      <c r="B30" s="55" t="s">
        <v>285</v>
      </c>
      <c r="C30" s="56" t="s">
        <v>191</v>
      </c>
      <c r="D30" s="74" t="s">
        <v>7</v>
      </c>
      <c r="E30" s="5">
        <v>1</v>
      </c>
      <c r="F30" s="5">
        <v>1</v>
      </c>
      <c r="G30" s="75" t="s">
        <v>355</v>
      </c>
      <c r="H30" s="22">
        <v>599</v>
      </c>
      <c r="I30" s="22">
        <v>730.78</v>
      </c>
      <c r="J30" s="5" t="str">
        <f>0&amp;3878640238</f>
        <v>03878640238</v>
      </c>
      <c r="K30" s="2" t="s">
        <v>374</v>
      </c>
    </row>
    <row r="31" spans="1:11" ht="26.25">
      <c r="A31" s="54" t="s">
        <v>284</v>
      </c>
      <c r="B31" s="55" t="s">
        <v>283</v>
      </c>
      <c r="C31" s="56" t="s">
        <v>191</v>
      </c>
      <c r="D31" s="74" t="s">
        <v>7</v>
      </c>
      <c r="E31" s="5">
        <v>1</v>
      </c>
      <c r="F31" s="5">
        <v>1</v>
      </c>
      <c r="G31" s="75" t="s">
        <v>349</v>
      </c>
      <c r="H31" s="22">
        <v>1526.6</v>
      </c>
      <c r="I31" s="22">
        <v>1862.45</v>
      </c>
      <c r="J31" s="5" t="str">
        <f>0&amp;9835791006</f>
        <v>09835791006</v>
      </c>
      <c r="K31" s="2" t="s">
        <v>374</v>
      </c>
    </row>
    <row r="32" spans="1:11" ht="26.25">
      <c r="A32" s="54" t="s">
        <v>282</v>
      </c>
      <c r="B32" s="55" t="s">
        <v>281</v>
      </c>
      <c r="C32" s="56" t="s">
        <v>187</v>
      </c>
      <c r="D32" s="74" t="s">
        <v>7</v>
      </c>
      <c r="E32" s="5">
        <v>1</v>
      </c>
      <c r="F32" s="5">
        <v>1</v>
      </c>
      <c r="G32" s="75" t="s">
        <v>356</v>
      </c>
      <c r="H32" s="22">
        <v>555.6</v>
      </c>
      <c r="I32" s="22">
        <v>677.83</v>
      </c>
      <c r="J32" s="5" t="str">
        <f>0&amp;2070490988</f>
        <v>02070490988</v>
      </c>
      <c r="K32" s="2" t="s">
        <v>374</v>
      </c>
    </row>
    <row r="33" spans="1:11" ht="39">
      <c r="A33" s="54" t="s">
        <v>280</v>
      </c>
      <c r="B33" s="55" t="s">
        <v>279</v>
      </c>
      <c r="C33" s="56" t="s">
        <v>230</v>
      </c>
      <c r="D33" s="74" t="s">
        <v>7</v>
      </c>
      <c r="E33" s="5">
        <v>1</v>
      </c>
      <c r="F33" s="5">
        <v>1</v>
      </c>
      <c r="G33" s="75" t="s">
        <v>351</v>
      </c>
      <c r="H33" s="22">
        <v>2720</v>
      </c>
      <c r="I33" s="22">
        <v>3318.4</v>
      </c>
      <c r="J33" s="5" t="str">
        <f>0&amp;6178801004</f>
        <v>06178801004</v>
      </c>
      <c r="K33" s="2"/>
    </row>
    <row r="34" spans="1:11" ht="38.25">
      <c r="A34" s="54" t="s">
        <v>278</v>
      </c>
      <c r="B34" s="55" t="s">
        <v>277</v>
      </c>
      <c r="C34" s="56" t="s">
        <v>230</v>
      </c>
      <c r="D34" s="74" t="s">
        <v>7</v>
      </c>
      <c r="E34" s="5">
        <v>1</v>
      </c>
      <c r="F34" s="5">
        <v>1</v>
      </c>
      <c r="G34" s="75" t="s">
        <v>358</v>
      </c>
      <c r="H34" s="22">
        <v>91</v>
      </c>
      <c r="I34" s="22">
        <v>111.02</v>
      </c>
      <c r="J34" s="5" t="str">
        <f>0&amp;5495861006</f>
        <v>05495861006</v>
      </c>
      <c r="K34" s="2"/>
    </row>
    <row r="35" spans="1:18" ht="26.25">
      <c r="A35" s="54" t="s">
        <v>276</v>
      </c>
      <c r="B35" s="55" t="s">
        <v>275</v>
      </c>
      <c r="C35" s="56" t="s">
        <v>230</v>
      </c>
      <c r="D35" s="74" t="s">
        <v>7</v>
      </c>
      <c r="E35" s="5">
        <v>1</v>
      </c>
      <c r="F35" s="5">
        <v>1</v>
      </c>
      <c r="G35" s="75" t="s">
        <v>359</v>
      </c>
      <c r="H35" s="22">
        <v>1376.78</v>
      </c>
      <c r="I35" s="22">
        <v>1431.85</v>
      </c>
      <c r="J35" s="5" t="str">
        <f>0&amp;5351490965</f>
        <v>05351490965</v>
      </c>
      <c r="K35" s="2"/>
      <c r="R35" s="9"/>
    </row>
    <row r="36" spans="1:18" ht="26.25">
      <c r="A36" s="54" t="s">
        <v>274</v>
      </c>
      <c r="B36" s="55" t="s">
        <v>273</v>
      </c>
      <c r="C36" s="56" t="s">
        <v>272</v>
      </c>
      <c r="D36" s="74" t="s">
        <v>7</v>
      </c>
      <c r="E36" s="5">
        <v>1</v>
      </c>
      <c r="F36" s="5">
        <v>1</v>
      </c>
      <c r="G36" s="75" t="s">
        <v>360</v>
      </c>
      <c r="H36" s="22">
        <v>2009.5</v>
      </c>
      <c r="I36" s="22">
        <v>2451.49</v>
      </c>
      <c r="J36" s="5" t="str">
        <f>0&amp;8216451008</f>
        <v>08216451008</v>
      </c>
      <c r="K36" s="2" t="s">
        <v>374</v>
      </c>
      <c r="R36" s="9"/>
    </row>
    <row r="37" spans="1:18" ht="26.25">
      <c r="A37" s="54" t="s">
        <v>271</v>
      </c>
      <c r="B37" s="55" t="s">
        <v>270</v>
      </c>
      <c r="C37" s="56" t="s">
        <v>178</v>
      </c>
      <c r="D37" s="74" t="s">
        <v>7</v>
      </c>
      <c r="E37" s="5">
        <v>1</v>
      </c>
      <c r="F37" s="5">
        <v>1</v>
      </c>
      <c r="G37" s="75" t="s">
        <v>354</v>
      </c>
      <c r="H37" s="22">
        <v>76.58</v>
      </c>
      <c r="I37" s="22">
        <v>84.24</v>
      </c>
      <c r="J37" s="5" t="str">
        <f>0&amp;1337360596</f>
        <v>01337360596</v>
      </c>
      <c r="K37" s="2"/>
      <c r="R37" s="9"/>
    </row>
    <row r="38" spans="1:18" ht="26.25">
      <c r="A38" s="54" t="s">
        <v>269</v>
      </c>
      <c r="B38" s="55" t="s">
        <v>268</v>
      </c>
      <c r="C38" s="56" t="s">
        <v>178</v>
      </c>
      <c r="D38" s="74" t="s">
        <v>7</v>
      </c>
      <c r="E38" s="5">
        <v>1</v>
      </c>
      <c r="F38" s="5">
        <v>1</v>
      </c>
      <c r="G38" s="75" t="s">
        <v>352</v>
      </c>
      <c r="H38" s="22">
        <v>408</v>
      </c>
      <c r="I38" s="22">
        <v>408</v>
      </c>
      <c r="J38" s="5" t="str">
        <f>0&amp;6798261001</f>
        <v>06798261001</v>
      </c>
      <c r="K38" s="2"/>
      <c r="R38" s="9"/>
    </row>
    <row r="39" spans="1:18" ht="26.25">
      <c r="A39" s="54" t="s">
        <v>267</v>
      </c>
      <c r="B39" s="55" t="s">
        <v>266</v>
      </c>
      <c r="C39" s="56" t="s">
        <v>178</v>
      </c>
      <c r="D39" s="74" t="s">
        <v>7</v>
      </c>
      <c r="E39" s="5">
        <v>1</v>
      </c>
      <c r="F39" s="5">
        <v>1</v>
      </c>
      <c r="G39" s="75" t="s">
        <v>353</v>
      </c>
      <c r="H39" s="22">
        <v>289.89</v>
      </c>
      <c r="I39" s="22">
        <v>353.67</v>
      </c>
      <c r="J39" s="5" t="str">
        <f>0&amp;6620551009</f>
        <v>06620551009</v>
      </c>
      <c r="K39" s="2" t="s">
        <v>374</v>
      </c>
      <c r="R39" s="9"/>
    </row>
    <row r="40" spans="1:18" ht="26.25">
      <c r="A40" s="54" t="s">
        <v>265</v>
      </c>
      <c r="B40" s="55" t="s">
        <v>264</v>
      </c>
      <c r="C40" s="56" t="s">
        <v>178</v>
      </c>
      <c r="D40" s="74" t="s">
        <v>7</v>
      </c>
      <c r="E40" s="5">
        <v>1</v>
      </c>
      <c r="F40" s="5">
        <v>1</v>
      </c>
      <c r="G40" s="75" t="s">
        <v>347</v>
      </c>
      <c r="H40" s="22">
        <v>4716</v>
      </c>
      <c r="I40" s="22">
        <v>5753.52</v>
      </c>
      <c r="J40" s="5" t="str">
        <f>0&amp;1152891006</f>
        <v>01152891006</v>
      </c>
      <c r="K40" s="2"/>
      <c r="R40" s="9"/>
    </row>
    <row r="41" spans="1:18" ht="26.25">
      <c r="A41" s="54" t="s">
        <v>263</v>
      </c>
      <c r="B41" s="55" t="s">
        <v>262</v>
      </c>
      <c r="C41" s="56" t="s">
        <v>178</v>
      </c>
      <c r="D41" s="74" t="s">
        <v>7</v>
      </c>
      <c r="E41" s="5">
        <v>1</v>
      </c>
      <c r="F41" s="5">
        <v>1</v>
      </c>
      <c r="G41" s="75" t="s">
        <v>327</v>
      </c>
      <c r="H41" s="22">
        <v>354.66</v>
      </c>
      <c r="I41" s="22">
        <v>432.69</v>
      </c>
      <c r="J41" s="5" t="str">
        <f>0&amp;8466901009</f>
        <v>08466901009</v>
      </c>
      <c r="K41" s="2"/>
      <c r="R41" s="9"/>
    </row>
    <row r="42" spans="1:11" ht="26.25">
      <c r="A42" s="54" t="s">
        <v>261</v>
      </c>
      <c r="B42" s="55" t="s">
        <v>260</v>
      </c>
      <c r="C42" s="56" t="s">
        <v>178</v>
      </c>
      <c r="D42" s="74" t="s">
        <v>7</v>
      </c>
      <c r="E42" s="5">
        <v>1</v>
      </c>
      <c r="F42" s="5">
        <v>1</v>
      </c>
      <c r="G42" s="75" t="s">
        <v>357</v>
      </c>
      <c r="H42" s="22">
        <v>81.12</v>
      </c>
      <c r="I42" s="22">
        <v>98.97</v>
      </c>
      <c r="J42" s="5">
        <v>12202571001</v>
      </c>
      <c r="K42" s="2"/>
    </row>
    <row r="43" spans="1:11" ht="26.25">
      <c r="A43" s="54" t="s">
        <v>259</v>
      </c>
      <c r="B43" s="55" t="s">
        <v>258</v>
      </c>
      <c r="C43" s="56" t="s">
        <v>178</v>
      </c>
      <c r="D43" s="74" t="s">
        <v>7</v>
      </c>
      <c r="E43" s="5">
        <v>1</v>
      </c>
      <c r="F43" s="5">
        <v>1</v>
      </c>
      <c r="G43" s="75" t="s">
        <v>359</v>
      </c>
      <c r="H43" s="22">
        <v>432</v>
      </c>
      <c r="I43" s="22">
        <v>449.28</v>
      </c>
      <c r="J43" s="5" t="str">
        <f>0&amp;5351490965</f>
        <v>05351490965</v>
      </c>
      <c r="K43" s="2"/>
    </row>
    <row r="44" spans="1:11" ht="26.25">
      <c r="A44" s="54" t="s">
        <v>257</v>
      </c>
      <c r="B44" s="55" t="s">
        <v>256</v>
      </c>
      <c r="C44" s="56" t="s">
        <v>178</v>
      </c>
      <c r="D44" s="74" t="s">
        <v>7</v>
      </c>
      <c r="E44" s="5">
        <v>1</v>
      </c>
      <c r="F44" s="5">
        <v>1</v>
      </c>
      <c r="G44" s="75" t="s">
        <v>348</v>
      </c>
      <c r="H44" s="22">
        <v>301.18</v>
      </c>
      <c r="I44" s="22">
        <v>313.23</v>
      </c>
      <c r="J44" s="5" t="str">
        <f>0&amp;4825544008</f>
        <v>04825544008</v>
      </c>
      <c r="K44" s="2"/>
    </row>
    <row r="45" spans="1:11" ht="26.25">
      <c r="A45" s="54" t="s">
        <v>255</v>
      </c>
      <c r="B45" s="55" t="s">
        <v>254</v>
      </c>
      <c r="C45" s="56" t="s">
        <v>178</v>
      </c>
      <c r="D45" s="74" t="s">
        <v>7</v>
      </c>
      <c r="E45" s="5">
        <v>1</v>
      </c>
      <c r="F45" s="5">
        <v>1</v>
      </c>
      <c r="G45" s="75" t="s">
        <v>350</v>
      </c>
      <c r="H45" s="22">
        <v>545.45</v>
      </c>
      <c r="I45" s="22">
        <v>600</v>
      </c>
      <c r="J45" s="5" t="str">
        <f>0&amp;9019841007</f>
        <v>09019841007</v>
      </c>
      <c r="K45" s="2"/>
    </row>
    <row r="46" spans="1:11" ht="26.25">
      <c r="A46" s="54" t="s">
        <v>253</v>
      </c>
      <c r="B46" s="55" t="s">
        <v>252</v>
      </c>
      <c r="C46" s="56" t="s">
        <v>178</v>
      </c>
      <c r="D46" s="74" t="s">
        <v>7</v>
      </c>
      <c r="E46" s="5">
        <v>1</v>
      </c>
      <c r="F46" s="5">
        <v>1</v>
      </c>
      <c r="G46" s="75" t="s">
        <v>346</v>
      </c>
      <c r="H46" s="22"/>
      <c r="I46" s="22">
        <f>30628.1+246</f>
        <v>30874.1</v>
      </c>
      <c r="J46" s="5" t="str">
        <f>0&amp;7782661008</f>
        <v>07782661008</v>
      </c>
      <c r="K46" s="2"/>
    </row>
    <row r="47" spans="1:11" ht="26.25">
      <c r="A47" s="54" t="s">
        <v>151</v>
      </c>
      <c r="B47" s="55" t="s">
        <v>251</v>
      </c>
      <c r="C47" s="56" t="s">
        <v>178</v>
      </c>
      <c r="D47" s="74" t="s">
        <v>7</v>
      </c>
      <c r="E47" s="69">
        <v>1</v>
      </c>
      <c r="F47" s="58">
        <v>1</v>
      </c>
      <c r="G47" s="59" t="s">
        <v>152</v>
      </c>
      <c r="H47" s="18">
        <f>I47/122*100</f>
        <v>534</v>
      </c>
      <c r="I47" s="18">
        <v>651.48</v>
      </c>
      <c r="J47" s="12" t="s">
        <v>153</v>
      </c>
      <c r="K47" s="2" t="s">
        <v>374</v>
      </c>
    </row>
    <row r="48" spans="1:11" ht="38.25">
      <c r="A48" s="54" t="s">
        <v>154</v>
      </c>
      <c r="B48" s="55" t="s">
        <v>250</v>
      </c>
      <c r="C48" s="56" t="s">
        <v>178</v>
      </c>
      <c r="D48" s="74" t="s">
        <v>7</v>
      </c>
      <c r="E48" s="69">
        <v>1</v>
      </c>
      <c r="F48" s="58">
        <v>1</v>
      </c>
      <c r="G48" s="59" t="s">
        <v>155</v>
      </c>
      <c r="H48" s="18">
        <f>I48/122*100</f>
        <v>1884.426229508197</v>
      </c>
      <c r="I48" s="18">
        <v>2299</v>
      </c>
      <c r="J48" s="12" t="s">
        <v>156</v>
      </c>
      <c r="K48" s="1"/>
    </row>
    <row r="49" spans="1:11" ht="26.25">
      <c r="A49" s="54" t="s">
        <v>249</v>
      </c>
      <c r="B49" s="55" t="s">
        <v>248</v>
      </c>
      <c r="C49" s="56" t="s">
        <v>247</v>
      </c>
      <c r="D49" s="74" t="s">
        <v>7</v>
      </c>
      <c r="E49" s="5">
        <v>1</v>
      </c>
      <c r="F49" s="5">
        <v>1</v>
      </c>
      <c r="G49" s="75" t="s">
        <v>338</v>
      </c>
      <c r="H49" s="22">
        <v>70.5</v>
      </c>
      <c r="I49" s="22">
        <v>70.5</v>
      </c>
      <c r="J49" s="5" t="str">
        <f>0&amp;9377851002</f>
        <v>09377851002</v>
      </c>
      <c r="K49" s="2"/>
    </row>
    <row r="50" spans="1:11" ht="26.25">
      <c r="A50" s="54" t="s">
        <v>246</v>
      </c>
      <c r="B50" s="77" t="s">
        <v>245</v>
      </c>
      <c r="C50" s="56" t="s">
        <v>220</v>
      </c>
      <c r="D50" s="74" t="s">
        <v>150</v>
      </c>
      <c r="E50" s="5">
        <v>5</v>
      </c>
      <c r="F50" s="5">
        <v>1</v>
      </c>
      <c r="G50" s="75" t="s">
        <v>363</v>
      </c>
      <c r="H50" s="22">
        <v>2100</v>
      </c>
      <c r="I50" s="22">
        <f>H50/100*122</f>
        <v>2562</v>
      </c>
      <c r="J50" s="5" t="str">
        <f>0&amp;6775671008</f>
        <v>06775671008</v>
      </c>
      <c r="K50" s="2" t="s">
        <v>374</v>
      </c>
    </row>
    <row r="51" spans="1:11" ht="26.25">
      <c r="A51" s="54" t="s">
        <v>94</v>
      </c>
      <c r="B51" s="55" t="s">
        <v>336</v>
      </c>
      <c r="C51" s="98" t="s">
        <v>337</v>
      </c>
      <c r="D51" s="74" t="s">
        <v>7</v>
      </c>
      <c r="E51" s="69">
        <v>1</v>
      </c>
      <c r="F51" s="58">
        <v>1</v>
      </c>
      <c r="G51" s="59" t="s">
        <v>131</v>
      </c>
      <c r="H51" s="18">
        <v>1050</v>
      </c>
      <c r="I51" s="18">
        <v>1281</v>
      </c>
      <c r="J51" s="12" t="s">
        <v>114</v>
      </c>
      <c r="K51" s="2"/>
    </row>
    <row r="52" spans="1:11" ht="26.25">
      <c r="A52" s="54" t="s">
        <v>92</v>
      </c>
      <c r="B52" s="55" t="s">
        <v>335</v>
      </c>
      <c r="C52" s="98" t="s">
        <v>302</v>
      </c>
      <c r="D52" s="74" t="s">
        <v>7</v>
      </c>
      <c r="E52" s="99">
        <v>1</v>
      </c>
      <c r="F52" s="5">
        <v>1</v>
      </c>
      <c r="G52" s="75" t="s">
        <v>93</v>
      </c>
      <c r="H52" s="22">
        <v>418.08</v>
      </c>
      <c r="I52" s="25">
        <v>510.06</v>
      </c>
      <c r="J52" s="100" t="s">
        <v>129</v>
      </c>
      <c r="K52" s="4"/>
    </row>
    <row r="53" spans="1:11" ht="38.25">
      <c r="A53" s="101" t="s">
        <v>87</v>
      </c>
      <c r="B53" s="55" t="s">
        <v>244</v>
      </c>
      <c r="C53" s="56" t="s">
        <v>243</v>
      </c>
      <c r="D53" s="74" t="s">
        <v>150</v>
      </c>
      <c r="E53" s="102">
        <v>5</v>
      </c>
      <c r="F53" s="58">
        <v>2</v>
      </c>
      <c r="G53" s="59" t="s">
        <v>88</v>
      </c>
      <c r="H53" s="18">
        <v>4400</v>
      </c>
      <c r="I53" s="18">
        <v>5368</v>
      </c>
      <c r="J53" s="12" t="s">
        <v>132</v>
      </c>
      <c r="K53" s="1"/>
    </row>
    <row r="54" spans="1:11" ht="51">
      <c r="A54" s="103"/>
      <c r="B54" s="104"/>
      <c r="C54" s="105"/>
      <c r="D54" s="106"/>
      <c r="E54" s="89"/>
      <c r="F54" s="96" t="s">
        <v>368</v>
      </c>
      <c r="G54" s="107"/>
      <c r="H54" s="108"/>
      <c r="I54" s="109"/>
      <c r="J54" s="5" t="str">
        <f>0&amp;1494640509</f>
        <v>01494640509</v>
      </c>
      <c r="K54" s="1"/>
    </row>
    <row r="55" spans="1:11" ht="26.25">
      <c r="A55" s="54" t="s">
        <v>91</v>
      </c>
      <c r="B55" s="55" t="s">
        <v>334</v>
      </c>
      <c r="C55" s="98" t="s">
        <v>333</v>
      </c>
      <c r="D55" s="74" t="s">
        <v>7</v>
      </c>
      <c r="E55" s="110">
        <v>1</v>
      </c>
      <c r="F55" s="96">
        <v>1</v>
      </c>
      <c r="G55" s="111" t="s">
        <v>117</v>
      </c>
      <c r="H55" s="23">
        <v>229</v>
      </c>
      <c r="I55" s="23">
        <v>279.38</v>
      </c>
      <c r="J55" s="112" t="s">
        <v>116</v>
      </c>
      <c r="K55" s="1"/>
    </row>
    <row r="56" spans="1:11" ht="27.75" customHeight="1">
      <c r="A56" s="54" t="s">
        <v>89</v>
      </c>
      <c r="B56" s="55" t="s">
        <v>332</v>
      </c>
      <c r="C56" s="98" t="s">
        <v>333</v>
      </c>
      <c r="D56" s="74" t="s">
        <v>7</v>
      </c>
      <c r="E56" s="113">
        <v>1</v>
      </c>
      <c r="F56" s="58">
        <v>1</v>
      </c>
      <c r="G56" s="59" t="s">
        <v>90</v>
      </c>
      <c r="H56" s="24">
        <f>I56/122*100</f>
        <v>240.1639344262295</v>
      </c>
      <c r="I56" s="24">
        <v>293</v>
      </c>
      <c r="J56" s="60" t="s">
        <v>115</v>
      </c>
      <c r="K56" s="42"/>
    </row>
    <row r="57" spans="1:11" ht="26.25">
      <c r="A57" s="101" t="s">
        <v>133</v>
      </c>
      <c r="B57" s="55" t="s">
        <v>244</v>
      </c>
      <c r="C57" s="56" t="s">
        <v>243</v>
      </c>
      <c r="D57" s="74" t="s">
        <v>150</v>
      </c>
      <c r="E57" s="114">
        <v>5</v>
      </c>
      <c r="F57" s="58">
        <v>2</v>
      </c>
      <c r="G57" s="59" t="s">
        <v>88</v>
      </c>
      <c r="H57" s="18">
        <f>I57/122*100</f>
        <v>1500</v>
      </c>
      <c r="I57" s="18">
        <v>1830</v>
      </c>
      <c r="J57" s="12" t="s">
        <v>384</v>
      </c>
      <c r="K57" s="1"/>
    </row>
    <row r="58" spans="1:11" ht="51">
      <c r="A58" s="115"/>
      <c r="B58" s="116"/>
      <c r="C58" s="117"/>
      <c r="D58" s="118"/>
      <c r="E58" s="119"/>
      <c r="F58" s="96" t="s">
        <v>368</v>
      </c>
      <c r="G58" s="90"/>
      <c r="H58" s="30"/>
      <c r="I58" s="30"/>
      <c r="J58" s="5" t="str">
        <f>0&amp;1494640509</f>
        <v>01494640509</v>
      </c>
      <c r="K58" s="1"/>
    </row>
    <row r="59" spans="1:11" s="17" customFormat="1" ht="26.25">
      <c r="A59" s="120" t="s">
        <v>95</v>
      </c>
      <c r="B59" s="121" t="s">
        <v>242</v>
      </c>
      <c r="C59" s="122" t="s">
        <v>241</v>
      </c>
      <c r="D59" s="123" t="s">
        <v>150</v>
      </c>
      <c r="E59" s="124">
        <v>5</v>
      </c>
      <c r="F59" s="124">
        <v>1</v>
      </c>
      <c r="G59" s="125" t="s">
        <v>86</v>
      </c>
      <c r="H59" s="26">
        <v>980</v>
      </c>
      <c r="I59" s="26">
        <f>H59/100*122</f>
        <v>1195.6000000000001</v>
      </c>
      <c r="J59" s="16" t="s">
        <v>114</v>
      </c>
      <c r="K59" s="16"/>
    </row>
    <row r="60" spans="1:11" s="17" customFormat="1" ht="45" customHeight="1">
      <c r="A60" s="126" t="s">
        <v>85</v>
      </c>
      <c r="B60" s="127" t="s">
        <v>240</v>
      </c>
      <c r="C60" s="128" t="s">
        <v>236</v>
      </c>
      <c r="D60" s="188" t="s">
        <v>373</v>
      </c>
      <c r="E60" s="189"/>
      <c r="F60" s="190"/>
      <c r="G60" s="125" t="s">
        <v>86</v>
      </c>
      <c r="H60" s="26">
        <v>2650</v>
      </c>
      <c r="I60" s="26">
        <v>3233</v>
      </c>
      <c r="J60" s="16" t="s">
        <v>114</v>
      </c>
      <c r="K60" s="16"/>
    </row>
    <row r="61" spans="1:11" ht="38.25">
      <c r="A61" s="101" t="s">
        <v>84</v>
      </c>
      <c r="B61" s="55" t="s">
        <v>239</v>
      </c>
      <c r="C61" s="56" t="s">
        <v>236</v>
      </c>
      <c r="D61" s="74" t="s">
        <v>150</v>
      </c>
      <c r="E61" s="129">
        <v>7</v>
      </c>
      <c r="F61" s="58">
        <v>4</v>
      </c>
      <c r="G61" s="130" t="s">
        <v>118</v>
      </c>
      <c r="H61" s="18" t="s">
        <v>119</v>
      </c>
      <c r="I61" s="18" t="s">
        <v>120</v>
      </c>
      <c r="J61" s="12" t="s">
        <v>130</v>
      </c>
      <c r="K61" s="1"/>
    </row>
    <row r="62" spans="1:11" ht="38.25">
      <c r="A62" s="131"/>
      <c r="B62" s="132"/>
      <c r="C62" s="133"/>
      <c r="D62" s="134"/>
      <c r="E62" s="135"/>
      <c r="F62" s="58" t="s">
        <v>121</v>
      </c>
      <c r="G62" s="107"/>
      <c r="H62" s="36"/>
      <c r="I62" s="37"/>
      <c r="J62" s="12" t="s">
        <v>122</v>
      </c>
      <c r="K62" s="1"/>
    </row>
    <row r="63" spans="1:11" ht="51">
      <c r="A63" s="131"/>
      <c r="B63" s="132"/>
      <c r="C63" s="133"/>
      <c r="D63" s="134"/>
      <c r="E63" s="135"/>
      <c r="F63" s="58" t="s">
        <v>123</v>
      </c>
      <c r="G63" s="107"/>
      <c r="H63" s="36"/>
      <c r="I63" s="37"/>
      <c r="J63" s="12" t="s">
        <v>124</v>
      </c>
      <c r="K63" s="1"/>
    </row>
    <row r="64" spans="1:11" ht="63.75">
      <c r="A64" s="131"/>
      <c r="B64" s="132"/>
      <c r="C64" s="133"/>
      <c r="D64" s="134"/>
      <c r="E64" s="135"/>
      <c r="F64" s="58" t="s">
        <v>125</v>
      </c>
      <c r="G64" s="107"/>
      <c r="H64" s="36"/>
      <c r="I64" s="37"/>
      <c r="J64" s="12" t="s">
        <v>126</v>
      </c>
      <c r="K64" s="1"/>
    </row>
    <row r="65" spans="1:11" ht="26.25">
      <c r="A65" s="136" t="s">
        <v>96</v>
      </c>
      <c r="B65" s="62" t="s">
        <v>238</v>
      </c>
      <c r="C65" s="63" t="s">
        <v>236</v>
      </c>
      <c r="D65" s="137" t="s">
        <v>150</v>
      </c>
      <c r="E65" s="138">
        <v>5</v>
      </c>
      <c r="F65" s="139">
        <v>4</v>
      </c>
      <c r="G65" s="125" t="s">
        <v>127</v>
      </c>
      <c r="H65" s="26">
        <v>0</v>
      </c>
      <c r="I65" s="26">
        <v>0</v>
      </c>
      <c r="J65" s="16" t="s">
        <v>128</v>
      </c>
      <c r="K65" s="16"/>
    </row>
    <row r="66" spans="1:11" ht="25.5">
      <c r="A66" s="175"/>
      <c r="B66" s="176"/>
      <c r="C66" s="176"/>
      <c r="D66" s="176"/>
      <c r="E66" s="177"/>
      <c r="F66" s="139" t="s">
        <v>369</v>
      </c>
      <c r="G66" s="140"/>
      <c r="H66" s="32"/>
      <c r="I66" s="33"/>
      <c r="J66" s="16" t="s">
        <v>371</v>
      </c>
      <c r="K66" s="16"/>
    </row>
    <row r="67" spans="1:11" ht="38.25">
      <c r="A67" s="178"/>
      <c r="B67" s="179"/>
      <c r="C67" s="179"/>
      <c r="D67" s="179"/>
      <c r="E67" s="180"/>
      <c r="F67" s="139" t="s">
        <v>370</v>
      </c>
      <c r="G67" s="140"/>
      <c r="H67" s="32"/>
      <c r="I67" s="33"/>
      <c r="J67" s="16" t="s">
        <v>372</v>
      </c>
      <c r="K67" s="16"/>
    </row>
    <row r="68" spans="1:11" ht="15">
      <c r="A68" s="181"/>
      <c r="B68" s="182"/>
      <c r="C68" s="182"/>
      <c r="D68" s="182"/>
      <c r="E68" s="183"/>
      <c r="F68" s="139" t="s">
        <v>131</v>
      </c>
      <c r="G68" s="141"/>
      <c r="H68" s="34"/>
      <c r="I68" s="35"/>
      <c r="J68" s="12" t="s">
        <v>114</v>
      </c>
      <c r="K68" s="15"/>
    </row>
    <row r="69" spans="1:11" ht="26.25">
      <c r="A69" s="101" t="s">
        <v>82</v>
      </c>
      <c r="B69" s="55" t="s">
        <v>237</v>
      </c>
      <c r="C69" s="56" t="s">
        <v>236</v>
      </c>
      <c r="D69" s="57" t="s">
        <v>7</v>
      </c>
      <c r="E69" s="69">
        <v>1</v>
      </c>
      <c r="F69" s="58">
        <v>1</v>
      </c>
      <c r="G69" s="59" t="s">
        <v>83</v>
      </c>
      <c r="H69" s="18">
        <v>5928.69</v>
      </c>
      <c r="I69" s="18">
        <v>7233</v>
      </c>
      <c r="J69" s="114">
        <v>11319011000</v>
      </c>
      <c r="K69" s="1"/>
    </row>
    <row r="70" spans="1:11" ht="26.25">
      <c r="A70" s="101" t="s">
        <v>56</v>
      </c>
      <c r="B70" s="55" t="s">
        <v>235</v>
      </c>
      <c r="C70" s="56" t="s">
        <v>232</v>
      </c>
      <c r="D70" s="57" t="s">
        <v>7</v>
      </c>
      <c r="E70" s="58">
        <v>1</v>
      </c>
      <c r="F70" s="58">
        <v>1</v>
      </c>
      <c r="G70" s="59" t="s">
        <v>57</v>
      </c>
      <c r="H70" s="18">
        <v>0</v>
      </c>
      <c r="I70" s="18">
        <v>0</v>
      </c>
      <c r="J70" s="12" t="s">
        <v>77</v>
      </c>
      <c r="K70" s="12"/>
    </row>
    <row r="71" spans="1:11" ht="26.25">
      <c r="A71" s="101" t="s">
        <v>59</v>
      </c>
      <c r="B71" s="55" t="s">
        <v>234</v>
      </c>
      <c r="C71" s="56" t="s">
        <v>232</v>
      </c>
      <c r="D71" s="57" t="s">
        <v>7</v>
      </c>
      <c r="E71" s="58">
        <v>1</v>
      </c>
      <c r="F71" s="58">
        <v>1</v>
      </c>
      <c r="G71" s="59" t="s">
        <v>60</v>
      </c>
      <c r="H71" s="18">
        <v>0</v>
      </c>
      <c r="I71" s="18">
        <v>0</v>
      </c>
      <c r="J71" s="12" t="s">
        <v>75</v>
      </c>
      <c r="K71" s="12"/>
    </row>
    <row r="72" spans="1:11" ht="26.25">
      <c r="A72" s="101" t="s">
        <v>61</v>
      </c>
      <c r="B72" s="55" t="s">
        <v>233</v>
      </c>
      <c r="C72" s="56" t="s">
        <v>232</v>
      </c>
      <c r="D72" s="57" t="s">
        <v>7</v>
      </c>
      <c r="E72" s="58">
        <v>1</v>
      </c>
      <c r="F72" s="58">
        <v>1</v>
      </c>
      <c r="G72" s="59" t="s">
        <v>62</v>
      </c>
      <c r="H72" s="18">
        <v>0</v>
      </c>
      <c r="I72" s="18">
        <v>0</v>
      </c>
      <c r="J72" s="12" t="s">
        <v>74</v>
      </c>
      <c r="K72" s="12"/>
    </row>
    <row r="73" spans="1:12" ht="26.25">
      <c r="A73" s="101" t="s">
        <v>63</v>
      </c>
      <c r="B73" s="55" t="s">
        <v>231</v>
      </c>
      <c r="C73" s="56" t="s">
        <v>230</v>
      </c>
      <c r="D73" s="57" t="s">
        <v>7</v>
      </c>
      <c r="E73" s="58">
        <v>1</v>
      </c>
      <c r="F73" s="58">
        <v>1</v>
      </c>
      <c r="G73" s="59" t="s">
        <v>72</v>
      </c>
      <c r="H73" s="18">
        <v>0</v>
      </c>
      <c r="I73" s="18">
        <v>0</v>
      </c>
      <c r="J73" s="12" t="s">
        <v>74</v>
      </c>
      <c r="K73" s="12"/>
      <c r="L73" s="44"/>
    </row>
    <row r="74" spans="1:11" ht="26.25">
      <c r="A74" s="101" t="s">
        <v>80</v>
      </c>
      <c r="B74" s="55" t="s">
        <v>331</v>
      </c>
      <c r="C74" s="56" t="s">
        <v>229</v>
      </c>
      <c r="D74" s="142" t="s">
        <v>7</v>
      </c>
      <c r="E74" s="58">
        <v>1</v>
      </c>
      <c r="F74" s="58">
        <v>1</v>
      </c>
      <c r="G74" s="59" t="s">
        <v>81</v>
      </c>
      <c r="H74" s="18">
        <v>3688.525</v>
      </c>
      <c r="I74" s="18">
        <v>4392</v>
      </c>
      <c r="J74" s="12" t="s">
        <v>113</v>
      </c>
      <c r="K74" s="1"/>
    </row>
    <row r="75" spans="1:11" ht="15">
      <c r="A75" s="147" t="s">
        <v>228</v>
      </c>
      <c r="B75" s="62" t="s">
        <v>227</v>
      </c>
      <c r="C75" s="63" t="s">
        <v>226</v>
      </c>
      <c r="D75" s="137" t="s">
        <v>339</v>
      </c>
      <c r="E75" s="138"/>
      <c r="F75" s="138"/>
      <c r="G75" s="75" t="s">
        <v>69</v>
      </c>
      <c r="H75" s="22">
        <f>6675.06+10134.75</f>
        <v>16809.81</v>
      </c>
      <c r="I75" s="22">
        <v>20507.97</v>
      </c>
      <c r="J75" s="7" t="s">
        <v>76</v>
      </c>
      <c r="K75" s="2" t="s">
        <v>374</v>
      </c>
    </row>
    <row r="76" spans="1:11" ht="26.25">
      <c r="A76" s="101" t="s">
        <v>64</v>
      </c>
      <c r="B76" s="55" t="s">
        <v>225</v>
      </c>
      <c r="C76" s="56" t="s">
        <v>224</v>
      </c>
      <c r="D76" s="57" t="s">
        <v>7</v>
      </c>
      <c r="E76" s="58">
        <v>1</v>
      </c>
      <c r="F76" s="58">
        <v>1</v>
      </c>
      <c r="G76" s="143" t="s">
        <v>67</v>
      </c>
      <c r="H76" s="18">
        <v>0</v>
      </c>
      <c r="I76" s="18">
        <v>0</v>
      </c>
      <c r="J76" s="12" t="s">
        <v>75</v>
      </c>
      <c r="K76" s="2"/>
    </row>
    <row r="77" spans="1:12" ht="38.25">
      <c r="A77" s="14" t="s">
        <v>58</v>
      </c>
      <c r="B77" s="144" t="s">
        <v>71</v>
      </c>
      <c r="C77" s="145">
        <v>41666</v>
      </c>
      <c r="D77" s="146" t="s">
        <v>7</v>
      </c>
      <c r="E77" s="114">
        <v>1</v>
      </c>
      <c r="F77" s="114">
        <v>1</v>
      </c>
      <c r="G77" s="144" t="s">
        <v>70</v>
      </c>
      <c r="H77" s="19">
        <v>0</v>
      </c>
      <c r="I77" s="19">
        <v>0</v>
      </c>
      <c r="J77" s="114">
        <v>8031850582</v>
      </c>
      <c r="K77" s="12"/>
      <c r="L77" s="3"/>
    </row>
    <row r="78" spans="1:11" ht="51">
      <c r="A78" s="147" t="s">
        <v>110</v>
      </c>
      <c r="B78" s="77" t="s">
        <v>223</v>
      </c>
      <c r="C78" s="78" t="s">
        <v>222</v>
      </c>
      <c r="D78" s="13" t="s">
        <v>7</v>
      </c>
      <c r="E78" s="10">
        <v>1</v>
      </c>
      <c r="F78" s="148"/>
      <c r="G78" s="68" t="s">
        <v>111</v>
      </c>
      <c r="H78" s="27">
        <v>615</v>
      </c>
      <c r="I78" s="27">
        <v>750.3</v>
      </c>
      <c r="J78" s="149">
        <v>10426331004</v>
      </c>
      <c r="K78" s="43"/>
    </row>
    <row r="79" spans="1:11" ht="38.25">
      <c r="A79" s="147" t="s">
        <v>66</v>
      </c>
      <c r="B79" s="77" t="s">
        <v>221</v>
      </c>
      <c r="C79" s="78" t="s">
        <v>220</v>
      </c>
      <c r="D79" s="146" t="s">
        <v>78</v>
      </c>
      <c r="E79" s="114">
        <v>1</v>
      </c>
      <c r="F79" s="114">
        <v>1</v>
      </c>
      <c r="G79" s="150" t="s">
        <v>67</v>
      </c>
      <c r="H79" s="19">
        <v>0</v>
      </c>
      <c r="I79" s="19">
        <v>0</v>
      </c>
      <c r="J79" s="12" t="s">
        <v>75</v>
      </c>
      <c r="K79" s="43"/>
    </row>
    <row r="80" spans="1:11" ht="26.25">
      <c r="A80" s="147" t="s">
        <v>108</v>
      </c>
      <c r="B80" s="77" t="s">
        <v>219</v>
      </c>
      <c r="C80" s="78" t="s">
        <v>218</v>
      </c>
      <c r="D80" s="13" t="s">
        <v>7</v>
      </c>
      <c r="E80" s="10">
        <v>1</v>
      </c>
      <c r="F80" s="10">
        <v>1</v>
      </c>
      <c r="G80" s="68" t="s">
        <v>109</v>
      </c>
      <c r="H80" s="20"/>
      <c r="I80" s="20">
        <v>9549.9</v>
      </c>
      <c r="J80" s="10" t="s">
        <v>97</v>
      </c>
      <c r="K80" s="43"/>
    </row>
    <row r="81" spans="1:11" ht="26.25">
      <c r="A81" s="147" t="s">
        <v>19</v>
      </c>
      <c r="B81" s="77" t="s">
        <v>217</v>
      </c>
      <c r="C81" s="78" t="s">
        <v>216</v>
      </c>
      <c r="D81" s="13" t="s">
        <v>7</v>
      </c>
      <c r="E81" s="13">
        <v>1</v>
      </c>
      <c r="F81" s="10">
        <v>1</v>
      </c>
      <c r="G81" s="68" t="s">
        <v>9</v>
      </c>
      <c r="H81" s="20">
        <v>29.73</v>
      </c>
      <c r="I81" s="20">
        <v>32.7</v>
      </c>
      <c r="J81" s="10">
        <v>4763531003</v>
      </c>
      <c r="K81" s="43"/>
    </row>
    <row r="82" spans="1:11" s="11" customFormat="1" ht="26.25">
      <c r="A82" s="126" t="s">
        <v>215</v>
      </c>
      <c r="B82" s="77" t="s">
        <v>0</v>
      </c>
      <c r="C82" s="78" t="s">
        <v>214</v>
      </c>
      <c r="D82" s="13" t="s">
        <v>7</v>
      </c>
      <c r="E82" s="10">
        <v>1</v>
      </c>
      <c r="F82" s="10">
        <v>1</v>
      </c>
      <c r="G82" s="68" t="s">
        <v>9</v>
      </c>
      <c r="H82" s="20">
        <v>27.09</v>
      </c>
      <c r="I82" s="20">
        <v>29.8</v>
      </c>
      <c r="J82" s="10">
        <v>4763531003</v>
      </c>
      <c r="K82" s="43"/>
    </row>
    <row r="83" spans="1:11" ht="26.25">
      <c r="A83" s="151" t="s">
        <v>41</v>
      </c>
      <c r="B83" s="77" t="s">
        <v>208</v>
      </c>
      <c r="C83" s="152" t="s">
        <v>213</v>
      </c>
      <c r="D83" s="13" t="s">
        <v>7</v>
      </c>
      <c r="E83" s="13">
        <v>1</v>
      </c>
      <c r="F83" s="10">
        <v>1</v>
      </c>
      <c r="G83" s="68" t="s">
        <v>12</v>
      </c>
      <c r="H83" s="20">
        <v>384</v>
      </c>
      <c r="I83" s="20">
        <v>468.48</v>
      </c>
      <c r="J83" s="10">
        <v>12032450152</v>
      </c>
      <c r="K83" s="43"/>
    </row>
    <row r="84" spans="1:11" ht="26.25">
      <c r="A84" s="151" t="s">
        <v>53</v>
      </c>
      <c r="B84" s="77" t="s">
        <v>54</v>
      </c>
      <c r="C84" s="152" t="s">
        <v>212</v>
      </c>
      <c r="D84" s="13" t="s">
        <v>8</v>
      </c>
      <c r="E84" s="10">
        <v>5</v>
      </c>
      <c r="F84" s="10">
        <v>5</v>
      </c>
      <c r="G84" s="68" t="s">
        <v>55</v>
      </c>
      <c r="H84" s="20">
        <v>4900</v>
      </c>
      <c r="I84" s="20">
        <v>5978</v>
      </c>
      <c r="J84" s="10">
        <v>3428060168</v>
      </c>
      <c r="K84" s="43"/>
    </row>
    <row r="85" spans="1:11" ht="39">
      <c r="A85" s="153"/>
      <c r="B85" s="86"/>
      <c r="C85" s="154"/>
      <c r="D85" s="155"/>
      <c r="E85" s="156"/>
      <c r="F85" s="13" t="s">
        <v>100</v>
      </c>
      <c r="G85" s="157"/>
      <c r="H85" s="38"/>
      <c r="I85" s="39"/>
      <c r="J85" s="149" t="s">
        <v>101</v>
      </c>
      <c r="K85" s="43"/>
    </row>
    <row r="86" spans="1:11" ht="51.75">
      <c r="A86" s="158"/>
      <c r="B86" s="132"/>
      <c r="C86" s="159"/>
      <c r="D86" s="134"/>
      <c r="E86" s="160"/>
      <c r="F86" s="13" t="s">
        <v>102</v>
      </c>
      <c r="G86" s="157"/>
      <c r="H86" s="38"/>
      <c r="I86" s="39"/>
      <c r="J86" s="149" t="s">
        <v>103</v>
      </c>
      <c r="K86" s="43"/>
    </row>
    <row r="87" spans="1:11" ht="26.25">
      <c r="A87" s="158"/>
      <c r="B87" s="132"/>
      <c r="C87" s="159"/>
      <c r="D87" s="134"/>
      <c r="E87" s="160"/>
      <c r="F87" s="13" t="s">
        <v>104</v>
      </c>
      <c r="G87" s="157"/>
      <c r="H87" s="38"/>
      <c r="I87" s="39"/>
      <c r="J87" s="149" t="s">
        <v>105</v>
      </c>
      <c r="K87" s="43"/>
    </row>
    <row r="88" spans="1:11" ht="26.25">
      <c r="A88" s="161"/>
      <c r="B88" s="92"/>
      <c r="C88" s="162"/>
      <c r="D88" s="163"/>
      <c r="E88" s="164"/>
      <c r="F88" s="13" t="s">
        <v>106</v>
      </c>
      <c r="G88" s="157"/>
      <c r="H88" s="38"/>
      <c r="I88" s="39"/>
      <c r="J88" s="149" t="s">
        <v>107</v>
      </c>
      <c r="K88" s="43"/>
    </row>
    <row r="89" spans="1:11" ht="26.25">
      <c r="A89" s="151" t="s">
        <v>45</v>
      </c>
      <c r="B89" s="77" t="s">
        <v>211</v>
      </c>
      <c r="C89" s="152" t="s">
        <v>210</v>
      </c>
      <c r="D89" s="13" t="s">
        <v>7</v>
      </c>
      <c r="E89" s="13">
        <v>1</v>
      </c>
      <c r="F89" s="10">
        <v>1</v>
      </c>
      <c r="G89" s="68" t="s">
        <v>10</v>
      </c>
      <c r="H89" s="20">
        <v>361.57</v>
      </c>
      <c r="I89" s="20">
        <v>397.74</v>
      </c>
      <c r="J89" s="149" t="s">
        <v>112</v>
      </c>
      <c r="K89" s="43"/>
    </row>
    <row r="90" spans="1:11" ht="26.25">
      <c r="A90" s="151" t="s">
        <v>44</v>
      </c>
      <c r="B90" s="77" t="s">
        <v>209</v>
      </c>
      <c r="C90" s="152" t="s">
        <v>207</v>
      </c>
      <c r="D90" s="13" t="s">
        <v>7</v>
      </c>
      <c r="E90" s="13">
        <v>1</v>
      </c>
      <c r="F90" s="10">
        <v>1</v>
      </c>
      <c r="G90" s="68" t="s">
        <v>10</v>
      </c>
      <c r="H90" s="20">
        <v>230.14</v>
      </c>
      <c r="I90" s="20">
        <v>254.64</v>
      </c>
      <c r="J90" s="10">
        <v>823620588</v>
      </c>
      <c r="K90" s="43"/>
    </row>
    <row r="91" spans="1:11" ht="26.25">
      <c r="A91" s="151" t="s">
        <v>46</v>
      </c>
      <c r="B91" s="77" t="s">
        <v>205</v>
      </c>
      <c r="C91" s="152" t="s">
        <v>207</v>
      </c>
      <c r="D91" s="13" t="s">
        <v>7</v>
      </c>
      <c r="E91" s="13">
        <v>1</v>
      </c>
      <c r="F91" s="10">
        <v>1</v>
      </c>
      <c r="G91" s="68" t="s">
        <v>10</v>
      </c>
      <c r="H91" s="20">
        <v>58.78</v>
      </c>
      <c r="I91" s="20">
        <v>71.71</v>
      </c>
      <c r="J91" s="149" t="s">
        <v>112</v>
      </c>
      <c r="K91" s="43"/>
    </row>
    <row r="92" spans="1:11" ht="26.25">
      <c r="A92" s="151" t="s">
        <v>42</v>
      </c>
      <c r="B92" s="77" t="s">
        <v>208</v>
      </c>
      <c r="C92" s="152" t="s">
        <v>207</v>
      </c>
      <c r="D92" s="13" t="s">
        <v>7</v>
      </c>
      <c r="E92" s="13">
        <v>1</v>
      </c>
      <c r="F92" s="10">
        <v>1</v>
      </c>
      <c r="G92" s="68" t="s">
        <v>12</v>
      </c>
      <c r="H92" s="20">
        <v>434.4</v>
      </c>
      <c r="I92" s="20">
        <v>529.97</v>
      </c>
      <c r="J92" s="10">
        <v>12032450152</v>
      </c>
      <c r="K92" s="43"/>
    </row>
    <row r="93" spans="1:11" ht="26.25">
      <c r="A93" s="151" t="s">
        <v>43</v>
      </c>
      <c r="B93" s="77" t="s">
        <v>0</v>
      </c>
      <c r="C93" s="152" t="s">
        <v>206</v>
      </c>
      <c r="D93" s="13" t="s">
        <v>7</v>
      </c>
      <c r="E93" s="10">
        <v>1</v>
      </c>
      <c r="F93" s="10">
        <v>1</v>
      </c>
      <c r="G93" s="68" t="s">
        <v>9</v>
      </c>
      <c r="H93" s="20">
        <v>5.51</v>
      </c>
      <c r="I93" s="20">
        <v>6.06</v>
      </c>
      <c r="J93" s="10">
        <v>4763531003</v>
      </c>
      <c r="K93" s="43"/>
    </row>
    <row r="94" spans="1:11" ht="26.25">
      <c r="A94" s="151" t="s">
        <v>40</v>
      </c>
      <c r="B94" s="77" t="s">
        <v>205</v>
      </c>
      <c r="C94" s="152" t="s">
        <v>204</v>
      </c>
      <c r="D94" s="13" t="s">
        <v>7</v>
      </c>
      <c r="E94" s="13">
        <v>1</v>
      </c>
      <c r="F94" s="10">
        <v>1</v>
      </c>
      <c r="G94" s="68" t="s">
        <v>10</v>
      </c>
      <c r="H94" s="20">
        <v>88.17</v>
      </c>
      <c r="I94" s="20">
        <v>107.57</v>
      </c>
      <c r="J94" s="10">
        <v>823620588</v>
      </c>
      <c r="K94" s="43"/>
    </row>
    <row r="95" spans="1:11" ht="26.25">
      <c r="A95" s="151" t="s">
        <v>36</v>
      </c>
      <c r="B95" s="77" t="s">
        <v>0</v>
      </c>
      <c r="C95" s="152" t="s">
        <v>204</v>
      </c>
      <c r="D95" s="13" t="s">
        <v>7</v>
      </c>
      <c r="E95" s="13">
        <v>1</v>
      </c>
      <c r="F95" s="10">
        <v>1</v>
      </c>
      <c r="G95" s="68" t="s">
        <v>9</v>
      </c>
      <c r="H95" s="20">
        <v>31.64</v>
      </c>
      <c r="I95" s="20">
        <v>34.8</v>
      </c>
      <c r="J95" s="10">
        <v>4763531003</v>
      </c>
      <c r="K95" s="43"/>
    </row>
    <row r="96" spans="1:11" ht="26.25">
      <c r="A96" s="151" t="s">
        <v>39</v>
      </c>
      <c r="B96" s="77" t="s">
        <v>0</v>
      </c>
      <c r="C96" s="152" t="s">
        <v>204</v>
      </c>
      <c r="D96" s="13" t="s">
        <v>7</v>
      </c>
      <c r="E96" s="13">
        <v>1</v>
      </c>
      <c r="F96" s="10">
        <v>1</v>
      </c>
      <c r="G96" s="68" t="s">
        <v>10</v>
      </c>
      <c r="H96" s="20">
        <v>336.16</v>
      </c>
      <c r="I96" s="20">
        <v>369.78</v>
      </c>
      <c r="J96" s="10">
        <v>823620588</v>
      </c>
      <c r="K96" s="43"/>
    </row>
    <row r="97" spans="1:11" ht="26.25">
      <c r="A97" s="151" t="s">
        <v>33</v>
      </c>
      <c r="B97" s="77" t="s">
        <v>203</v>
      </c>
      <c r="C97" s="152" t="s">
        <v>202</v>
      </c>
      <c r="D97" s="13" t="s">
        <v>7</v>
      </c>
      <c r="E97" s="13">
        <v>1</v>
      </c>
      <c r="F97" s="10">
        <v>1</v>
      </c>
      <c r="G97" s="68" t="s">
        <v>34</v>
      </c>
      <c r="H97" s="20">
        <v>150</v>
      </c>
      <c r="I97" s="20">
        <v>183</v>
      </c>
      <c r="J97" s="10">
        <v>677800591</v>
      </c>
      <c r="K97" s="43"/>
    </row>
    <row r="98" spans="1:11" ht="26.25">
      <c r="A98" s="151" t="s">
        <v>32</v>
      </c>
      <c r="B98" s="77" t="s">
        <v>201</v>
      </c>
      <c r="C98" s="152" t="s">
        <v>200</v>
      </c>
      <c r="D98" s="13" t="s">
        <v>7</v>
      </c>
      <c r="E98" s="13">
        <v>1</v>
      </c>
      <c r="F98" s="10">
        <v>1</v>
      </c>
      <c r="G98" s="68" t="s">
        <v>12</v>
      </c>
      <c r="H98" s="20">
        <v>540.8</v>
      </c>
      <c r="I98" s="20">
        <v>659.78</v>
      </c>
      <c r="J98" s="10">
        <v>12032450152</v>
      </c>
      <c r="K98" s="43"/>
    </row>
    <row r="99" spans="1:11" ht="26.25">
      <c r="A99" s="151" t="s">
        <v>37</v>
      </c>
      <c r="B99" s="77" t="s">
        <v>199</v>
      </c>
      <c r="C99" s="152" t="s">
        <v>198</v>
      </c>
      <c r="D99" s="13" t="s">
        <v>7</v>
      </c>
      <c r="E99" s="13">
        <v>1</v>
      </c>
      <c r="F99" s="10">
        <v>1</v>
      </c>
      <c r="G99" s="68" t="s">
        <v>10</v>
      </c>
      <c r="H99" s="20">
        <v>108.41</v>
      </c>
      <c r="I99" s="20">
        <v>132.26</v>
      </c>
      <c r="J99" s="10">
        <v>823620588</v>
      </c>
      <c r="K99" s="43"/>
    </row>
    <row r="100" spans="1:11" ht="26.25">
      <c r="A100" s="151" t="s">
        <v>38</v>
      </c>
      <c r="B100" s="77" t="s">
        <v>0</v>
      </c>
      <c r="C100" s="152" t="s">
        <v>198</v>
      </c>
      <c r="D100" s="13" t="s">
        <v>7</v>
      </c>
      <c r="E100" s="13">
        <v>1</v>
      </c>
      <c r="F100" s="10">
        <v>1</v>
      </c>
      <c r="G100" s="68" t="s">
        <v>10</v>
      </c>
      <c r="H100" s="20">
        <v>186.89</v>
      </c>
      <c r="I100" s="20">
        <v>205.58</v>
      </c>
      <c r="J100" s="10">
        <v>823620588</v>
      </c>
      <c r="K100" s="43"/>
    </row>
    <row r="101" spans="1:11" ht="26.25">
      <c r="A101" s="151" t="s">
        <v>30</v>
      </c>
      <c r="B101" s="77" t="s">
        <v>0</v>
      </c>
      <c r="C101" s="152" t="s">
        <v>197</v>
      </c>
      <c r="D101" s="13" t="s">
        <v>7</v>
      </c>
      <c r="E101" s="13">
        <v>1</v>
      </c>
      <c r="F101" s="10">
        <v>1</v>
      </c>
      <c r="G101" s="68" t="s">
        <v>10</v>
      </c>
      <c r="H101" s="20">
        <v>134.11</v>
      </c>
      <c r="I101" s="20">
        <v>147.52</v>
      </c>
      <c r="J101" s="10">
        <v>823620588</v>
      </c>
      <c r="K101" s="43"/>
    </row>
    <row r="102" spans="1:11" ht="26.25">
      <c r="A102" s="151" t="s">
        <v>31</v>
      </c>
      <c r="B102" s="77" t="s">
        <v>0</v>
      </c>
      <c r="C102" s="152" t="s">
        <v>196</v>
      </c>
      <c r="D102" s="13" t="s">
        <v>7</v>
      </c>
      <c r="E102" s="13">
        <v>1</v>
      </c>
      <c r="F102" s="10">
        <v>1</v>
      </c>
      <c r="G102" s="68" t="s">
        <v>9</v>
      </c>
      <c r="H102" s="20">
        <v>76.91</v>
      </c>
      <c r="I102" s="20">
        <v>84.6</v>
      </c>
      <c r="J102" s="10">
        <v>4763531003</v>
      </c>
      <c r="K102" s="43"/>
    </row>
    <row r="103" spans="1:11" ht="26.25">
      <c r="A103" s="76" t="s">
        <v>195</v>
      </c>
      <c r="B103" s="77" t="s">
        <v>194</v>
      </c>
      <c r="C103" s="152" t="s">
        <v>192</v>
      </c>
      <c r="D103" s="13" t="s">
        <v>150</v>
      </c>
      <c r="E103" s="10">
        <v>5</v>
      </c>
      <c r="F103" s="10">
        <v>4</v>
      </c>
      <c r="G103" s="68" t="s">
        <v>367</v>
      </c>
      <c r="H103" s="20">
        <f>I103/122*100</f>
        <v>1620</v>
      </c>
      <c r="I103" s="20">
        <v>1976.4</v>
      </c>
      <c r="J103" s="148" t="str">
        <f>0&amp;9199921009</f>
        <v>09199921009</v>
      </c>
      <c r="K103" s="43"/>
    </row>
    <row r="104" spans="1:11" ht="15">
      <c r="A104" s="85"/>
      <c r="B104" s="86"/>
      <c r="C104" s="154"/>
      <c r="D104" s="155"/>
      <c r="E104" s="156"/>
      <c r="F104" s="10" t="s">
        <v>364</v>
      </c>
      <c r="G104" s="157"/>
      <c r="H104" s="38"/>
      <c r="I104" s="39"/>
      <c r="J104" s="10" t="str">
        <f>0&amp;8749081009</f>
        <v>08749081009</v>
      </c>
      <c r="K104" s="43"/>
    </row>
    <row r="105" spans="1:11" ht="15">
      <c r="A105" s="165"/>
      <c r="B105" s="132"/>
      <c r="C105" s="159"/>
      <c r="D105" s="134"/>
      <c r="E105" s="160"/>
      <c r="F105" s="10" t="s">
        <v>365</v>
      </c>
      <c r="G105" s="157"/>
      <c r="H105" s="38"/>
      <c r="I105" s="39"/>
      <c r="J105" s="10" t="str">
        <f>0&amp;4962541001</f>
        <v>04962541001</v>
      </c>
      <c r="K105" s="43"/>
    </row>
    <row r="106" spans="1:11" ht="15">
      <c r="A106" s="91"/>
      <c r="B106" s="92"/>
      <c r="C106" s="162"/>
      <c r="D106" s="163"/>
      <c r="E106" s="164"/>
      <c r="F106" s="10" t="s">
        <v>366</v>
      </c>
      <c r="G106" s="157"/>
      <c r="H106" s="38"/>
      <c r="I106" s="39"/>
      <c r="J106" s="10">
        <v>12156091006</v>
      </c>
      <c r="K106" s="43"/>
    </row>
    <row r="107" spans="1:11" ht="26.25">
      <c r="A107" s="76" t="s">
        <v>35</v>
      </c>
      <c r="B107" s="77" t="s">
        <v>193</v>
      </c>
      <c r="C107" s="152" t="s">
        <v>192</v>
      </c>
      <c r="D107" s="13" t="s">
        <v>7</v>
      </c>
      <c r="E107" s="13">
        <v>1</v>
      </c>
      <c r="F107" s="10">
        <v>1</v>
      </c>
      <c r="G107" s="68" t="s">
        <v>34</v>
      </c>
      <c r="H107" s="20">
        <v>150</v>
      </c>
      <c r="I107" s="20">
        <v>183</v>
      </c>
      <c r="J107" s="10">
        <v>677800591</v>
      </c>
      <c r="K107" s="43"/>
    </row>
    <row r="108" spans="1:11" ht="26.25">
      <c r="A108" s="76" t="s">
        <v>23</v>
      </c>
      <c r="B108" s="77" t="s">
        <v>24</v>
      </c>
      <c r="C108" s="152" t="s">
        <v>191</v>
      </c>
      <c r="D108" s="13" t="s">
        <v>7</v>
      </c>
      <c r="E108" s="13">
        <v>1</v>
      </c>
      <c r="F108" s="10">
        <v>1</v>
      </c>
      <c r="G108" s="68" t="s">
        <v>25</v>
      </c>
      <c r="H108" s="20">
        <v>383</v>
      </c>
      <c r="I108" s="20">
        <v>467.26</v>
      </c>
      <c r="J108" s="10">
        <v>685410623</v>
      </c>
      <c r="K108" s="43"/>
    </row>
    <row r="109" spans="1:11" ht="26.25">
      <c r="A109" s="76" t="s">
        <v>29</v>
      </c>
      <c r="B109" s="77" t="s">
        <v>190</v>
      </c>
      <c r="C109" s="152" t="s">
        <v>187</v>
      </c>
      <c r="D109" s="13" t="s">
        <v>7</v>
      </c>
      <c r="E109" s="13">
        <v>1</v>
      </c>
      <c r="F109" s="10">
        <v>1</v>
      </c>
      <c r="G109" s="68" t="s">
        <v>12</v>
      </c>
      <c r="H109" s="20">
        <v>29.05</v>
      </c>
      <c r="I109" s="20">
        <v>35.99</v>
      </c>
      <c r="J109" s="10">
        <v>12032450152</v>
      </c>
      <c r="K109" s="43"/>
    </row>
    <row r="110" spans="1:11" ht="26.25">
      <c r="A110" s="76" t="s">
        <v>49</v>
      </c>
      <c r="B110" s="77" t="s">
        <v>189</v>
      </c>
      <c r="C110" s="152" t="s">
        <v>187</v>
      </c>
      <c r="D110" s="13" t="s">
        <v>7</v>
      </c>
      <c r="E110" s="13">
        <v>1</v>
      </c>
      <c r="F110" s="10">
        <v>1</v>
      </c>
      <c r="G110" s="68" t="s">
        <v>11</v>
      </c>
      <c r="H110" s="20">
        <v>1200</v>
      </c>
      <c r="I110" s="20">
        <v>1464</v>
      </c>
      <c r="J110" s="10">
        <v>2537760593</v>
      </c>
      <c r="K110" s="43" t="s">
        <v>374</v>
      </c>
    </row>
    <row r="111" spans="1:11" ht="26.25">
      <c r="A111" s="76" t="s">
        <v>48</v>
      </c>
      <c r="B111" s="77" t="s">
        <v>188</v>
      </c>
      <c r="C111" s="152" t="s">
        <v>187</v>
      </c>
      <c r="D111" s="13" t="s">
        <v>7</v>
      </c>
      <c r="E111" s="13">
        <v>1</v>
      </c>
      <c r="F111" s="10">
        <v>1</v>
      </c>
      <c r="G111" s="68" t="s">
        <v>11</v>
      </c>
      <c r="H111" s="20">
        <v>500</v>
      </c>
      <c r="I111" s="20">
        <v>610</v>
      </c>
      <c r="J111" s="10">
        <v>2537760593</v>
      </c>
      <c r="K111" s="43" t="s">
        <v>374</v>
      </c>
    </row>
    <row r="112" spans="1:11" ht="26.25">
      <c r="A112" s="76" t="s">
        <v>26</v>
      </c>
      <c r="B112" s="77" t="s">
        <v>28</v>
      </c>
      <c r="C112" s="152" t="s">
        <v>186</v>
      </c>
      <c r="D112" s="166" t="s">
        <v>375</v>
      </c>
      <c r="E112" s="166">
        <v>5</v>
      </c>
      <c r="F112" s="6">
        <v>1</v>
      </c>
      <c r="G112" s="65" t="s">
        <v>10</v>
      </c>
      <c r="H112" s="28">
        <v>394.56</v>
      </c>
      <c r="I112" s="28">
        <v>434.02</v>
      </c>
      <c r="J112" s="6">
        <v>823620588</v>
      </c>
      <c r="K112" s="43"/>
    </row>
    <row r="113" spans="1:11" ht="26.25">
      <c r="A113" s="76" t="s">
        <v>185</v>
      </c>
      <c r="B113" s="77" t="s">
        <v>184</v>
      </c>
      <c r="C113" s="152" t="s">
        <v>183</v>
      </c>
      <c r="D113" s="13" t="s">
        <v>7</v>
      </c>
      <c r="E113" s="13">
        <v>1</v>
      </c>
      <c r="F113" s="10">
        <v>1</v>
      </c>
      <c r="G113" s="68" t="s">
        <v>9</v>
      </c>
      <c r="H113" s="20">
        <v>36.18</v>
      </c>
      <c r="I113" s="20">
        <v>39.8</v>
      </c>
      <c r="J113" s="10">
        <v>4763531003</v>
      </c>
      <c r="K113" s="43"/>
    </row>
    <row r="114" spans="1:11" ht="26.25">
      <c r="A114" s="76" t="s">
        <v>27</v>
      </c>
      <c r="B114" s="77" t="s">
        <v>182</v>
      </c>
      <c r="C114" s="152" t="s">
        <v>181</v>
      </c>
      <c r="D114" s="13" t="s">
        <v>7</v>
      </c>
      <c r="E114" s="13">
        <v>1</v>
      </c>
      <c r="F114" s="10">
        <v>1</v>
      </c>
      <c r="G114" s="68" t="s">
        <v>10</v>
      </c>
      <c r="H114" s="20">
        <v>608</v>
      </c>
      <c r="I114" s="20">
        <v>668.8</v>
      </c>
      <c r="J114" s="10">
        <v>823620588</v>
      </c>
      <c r="K114" s="43"/>
    </row>
    <row r="115" spans="1:11" ht="26.25">
      <c r="A115" s="76" t="s">
        <v>52</v>
      </c>
      <c r="B115" s="77" t="s">
        <v>180</v>
      </c>
      <c r="C115" s="152" t="s">
        <v>179</v>
      </c>
      <c r="D115" s="13" t="s">
        <v>7</v>
      </c>
      <c r="E115" s="13">
        <v>1</v>
      </c>
      <c r="F115" s="10">
        <v>1</v>
      </c>
      <c r="G115" s="68" t="s">
        <v>12</v>
      </c>
      <c r="H115" s="20">
        <v>2136.6</v>
      </c>
      <c r="I115" s="20">
        <v>2606.65</v>
      </c>
      <c r="J115" s="10">
        <v>12032450152</v>
      </c>
      <c r="K115" s="43"/>
    </row>
    <row r="116" spans="1:11" ht="26.25">
      <c r="A116" s="76" t="s">
        <v>22</v>
      </c>
      <c r="B116" s="77" t="s">
        <v>0</v>
      </c>
      <c r="C116" s="152" t="s">
        <v>178</v>
      </c>
      <c r="D116" s="13" t="s">
        <v>7</v>
      </c>
      <c r="E116" s="13">
        <v>1</v>
      </c>
      <c r="F116" s="10">
        <v>1</v>
      </c>
      <c r="G116" s="68" t="s">
        <v>9</v>
      </c>
      <c r="H116" s="20">
        <v>38</v>
      </c>
      <c r="I116" s="20">
        <v>41.8</v>
      </c>
      <c r="J116" s="10" t="str">
        <f>0&amp;4763531003</f>
        <v>04763531003</v>
      </c>
      <c r="K116" s="43"/>
    </row>
    <row r="117" spans="1:11" ht="26.25">
      <c r="A117" s="76" t="s">
        <v>21</v>
      </c>
      <c r="B117" s="77" t="s">
        <v>0</v>
      </c>
      <c r="C117" s="152" t="s">
        <v>177</v>
      </c>
      <c r="D117" s="13" t="s">
        <v>7</v>
      </c>
      <c r="E117" s="13">
        <v>1</v>
      </c>
      <c r="F117" s="10">
        <v>1</v>
      </c>
      <c r="G117" s="68" t="s">
        <v>9</v>
      </c>
      <c r="H117" s="20">
        <v>27.34</v>
      </c>
      <c r="I117" s="20">
        <v>31.3</v>
      </c>
      <c r="J117" s="10">
        <v>4763531003</v>
      </c>
      <c r="K117" s="43"/>
    </row>
    <row r="118" spans="1:11" ht="26.25">
      <c r="A118" s="76" t="s">
        <v>50</v>
      </c>
      <c r="B118" s="77" t="s">
        <v>1</v>
      </c>
      <c r="C118" s="152" t="s">
        <v>176</v>
      </c>
      <c r="D118" s="13" t="s">
        <v>150</v>
      </c>
      <c r="E118" s="13">
        <v>6</v>
      </c>
      <c r="F118" s="10">
        <v>3</v>
      </c>
      <c r="G118" s="68" t="s">
        <v>51</v>
      </c>
      <c r="H118" s="20">
        <v>0</v>
      </c>
      <c r="I118" s="20">
        <v>0</v>
      </c>
      <c r="J118" s="10">
        <v>10577921009</v>
      </c>
      <c r="K118" s="43"/>
    </row>
    <row r="119" spans="1:11" ht="90">
      <c r="A119" s="85"/>
      <c r="B119" s="86"/>
      <c r="C119" s="154"/>
      <c r="D119" s="155"/>
      <c r="E119" s="167"/>
      <c r="F119" s="13" t="s">
        <v>98</v>
      </c>
      <c r="G119" s="157"/>
      <c r="H119" s="38"/>
      <c r="I119" s="39"/>
      <c r="J119" s="10">
        <v>12253221001</v>
      </c>
      <c r="K119" s="43"/>
    </row>
    <row r="120" spans="1:11" ht="77.25">
      <c r="A120" s="91"/>
      <c r="B120" s="92"/>
      <c r="C120" s="162"/>
      <c r="D120" s="163"/>
      <c r="E120" s="168"/>
      <c r="F120" s="13" t="s">
        <v>99</v>
      </c>
      <c r="G120" s="157"/>
      <c r="H120" s="38"/>
      <c r="I120" s="39"/>
      <c r="J120" s="10">
        <v>10396431008</v>
      </c>
      <c r="K120" s="43"/>
    </row>
    <row r="121" spans="1:11" ht="26.25">
      <c r="A121" s="76" t="s">
        <v>47</v>
      </c>
      <c r="B121" s="77" t="s">
        <v>175</v>
      </c>
      <c r="C121" s="152" t="s">
        <v>173</v>
      </c>
      <c r="D121" s="13" t="s">
        <v>7</v>
      </c>
      <c r="E121" s="13">
        <v>1</v>
      </c>
      <c r="F121" s="10">
        <v>1</v>
      </c>
      <c r="G121" s="68" t="s">
        <v>13</v>
      </c>
      <c r="H121" s="20">
        <v>10000</v>
      </c>
      <c r="I121" s="20">
        <v>3214.94</v>
      </c>
      <c r="J121" s="10">
        <v>1412420422</v>
      </c>
      <c r="K121" s="43"/>
    </row>
    <row r="122" spans="1:11" ht="26.25">
      <c r="A122" s="76" t="s">
        <v>18</v>
      </c>
      <c r="B122" s="77" t="s">
        <v>0</v>
      </c>
      <c r="C122" s="152" t="s">
        <v>173</v>
      </c>
      <c r="D122" s="13" t="s">
        <v>7</v>
      </c>
      <c r="E122" s="13">
        <v>1</v>
      </c>
      <c r="F122" s="10">
        <v>1</v>
      </c>
      <c r="G122" s="68" t="s">
        <v>9</v>
      </c>
      <c r="H122" s="20">
        <v>233.67</v>
      </c>
      <c r="I122" s="20">
        <v>257.04</v>
      </c>
      <c r="J122" s="10">
        <v>4763531003</v>
      </c>
      <c r="K122" s="43"/>
    </row>
    <row r="123" spans="1:11" ht="26.25">
      <c r="A123" s="76" t="s">
        <v>17</v>
      </c>
      <c r="B123" s="77" t="s">
        <v>174</v>
      </c>
      <c r="C123" s="152" t="s">
        <v>173</v>
      </c>
      <c r="D123" s="13" t="s">
        <v>7</v>
      </c>
      <c r="E123" s="13">
        <v>1</v>
      </c>
      <c r="F123" s="10">
        <v>1</v>
      </c>
      <c r="G123" s="68" t="s">
        <v>10</v>
      </c>
      <c r="H123" s="20">
        <v>34.9</v>
      </c>
      <c r="I123" s="20">
        <v>42.58</v>
      </c>
      <c r="J123" s="10">
        <v>823620588</v>
      </c>
      <c r="K123" s="43"/>
    </row>
    <row r="124" spans="1:11" ht="26.25">
      <c r="A124" s="76" t="s">
        <v>14</v>
      </c>
      <c r="B124" s="77" t="s">
        <v>15</v>
      </c>
      <c r="C124" s="152" t="s">
        <v>173</v>
      </c>
      <c r="D124" s="13" t="s">
        <v>7</v>
      </c>
      <c r="E124" s="13">
        <v>1</v>
      </c>
      <c r="F124" s="10">
        <v>1</v>
      </c>
      <c r="G124" s="68" t="s">
        <v>16</v>
      </c>
      <c r="H124" s="20">
        <v>150</v>
      </c>
      <c r="I124" s="20">
        <v>183</v>
      </c>
      <c r="J124" s="10">
        <v>10417330585</v>
      </c>
      <c r="K124" s="43"/>
    </row>
    <row r="125" spans="1:11" ht="26.25">
      <c r="A125" s="76" t="s">
        <v>20</v>
      </c>
      <c r="B125" s="77" t="s">
        <v>0</v>
      </c>
      <c r="C125" s="152" t="s">
        <v>173</v>
      </c>
      <c r="D125" s="13" t="s">
        <v>7</v>
      </c>
      <c r="E125" s="13">
        <v>1</v>
      </c>
      <c r="F125" s="10">
        <v>1</v>
      </c>
      <c r="G125" s="68" t="s">
        <v>10</v>
      </c>
      <c r="H125" s="20">
        <v>32.77</v>
      </c>
      <c r="I125" s="20">
        <v>36.05</v>
      </c>
      <c r="J125" s="10">
        <v>823620588</v>
      </c>
      <c r="K125" s="43"/>
    </row>
    <row r="126" spans="1:11" ht="15">
      <c r="A126" s="169"/>
      <c r="B126" s="169"/>
      <c r="C126" s="170"/>
      <c r="D126" s="171"/>
      <c r="E126" s="148"/>
      <c r="F126" s="148"/>
      <c r="G126" s="169"/>
      <c r="H126" s="29"/>
      <c r="I126" s="29"/>
      <c r="J126" s="148"/>
      <c r="K126" s="49"/>
    </row>
    <row r="127" spans="1:11" ht="15">
      <c r="A127" s="169"/>
      <c r="B127" s="169"/>
      <c r="C127" s="170"/>
      <c r="D127" s="171"/>
      <c r="E127" s="148"/>
      <c r="F127" s="148"/>
      <c r="G127" s="169"/>
      <c r="H127" s="29"/>
      <c r="I127" s="29"/>
      <c r="J127" s="148"/>
      <c r="K127" s="49"/>
    </row>
  </sheetData>
  <sheetProtection/>
  <mergeCells count="8">
    <mergeCell ref="A66:E68"/>
    <mergeCell ref="K21:K22"/>
    <mergeCell ref="K23:K25"/>
    <mergeCell ref="D60:F60"/>
    <mergeCell ref="A4:K4"/>
    <mergeCell ref="A1:K1"/>
    <mergeCell ref="A2:K2"/>
    <mergeCell ref="A3:K3"/>
  </mergeCells>
  <hyperlinks>
    <hyperlink ref="A125" r:id="rId1" display="https://smartcig.avcp.it/SmartCig/preparaDettaglioComunicazioneOS.action?codDettaglioCarnet=14294698"/>
    <hyperlink ref="A124" r:id="rId2" display="https://smartcig.avcp.it/SmartCig/preparaDettaglioComunicazioneOS.action?codDettaglioCarnet=14295099"/>
    <hyperlink ref="A123" r:id="rId3" display="https://smartcig.avcp.it/SmartCig/preparaDettaglioComunicazioneOS.action?codDettaglioCarnet=14295286"/>
    <hyperlink ref="A122" r:id="rId4" display="https://smartcig.avcp.it/SmartCig/preparaDettaglioComunicazioneOS.action?codDettaglioCarnet=14295425"/>
    <hyperlink ref="A121" r:id="rId5" display="https://smartcig.avcp.it/SmartCig/preparaDettaglioComunicazioneOS.action?codDettaglioCarnet=14297296"/>
    <hyperlink ref="A118" r:id="rId6" display="https://smartcig.avcp.it/SmartCig/preparaDettaglioComunicazioneOS.action?codDettaglioCarnet=14342220"/>
    <hyperlink ref="A117" r:id="rId7" display="https://smartcig.avcp.it/SmartCig/preparaDettaglioComunicazioneOS.action?codDettaglioCarnet=14403947"/>
    <hyperlink ref="A116" r:id="rId8" display="https://smartcig.avcp.it/SmartCig/preparaDettaglioComunicazioneOS.action?codDettaglioCarnet=14484560"/>
    <hyperlink ref="A115" r:id="rId9" display="https://smartcig.avcp.it/SmartCig/preparaDettaglioComunicazioneOS.action?codDettaglioCarnet=14530055"/>
    <hyperlink ref="A114" r:id="rId10" display="https://smartcig.avcp.it/SmartCig/preparaDettaglioComunicazioneOS.action?codDettaglioCarnet=14726317"/>
    <hyperlink ref="A113" r:id="rId11" display="https://smartcig.avcp.it/SmartCig/preparaDettaglioComunicazioneOS.action?codDettaglioCarnet=14808077"/>
    <hyperlink ref="A112" r:id="rId12" display="https://smartcig.avcp.it/SmartCig/preparaDettaglioComunicazioneOS.action?codDettaglioCarnet=14948515"/>
    <hyperlink ref="A111" r:id="rId13" display="https://smartcig.avcp.it/SmartCig/preparaDettaglioComunicazioneOS.action?codDettaglioCarnet=14979021"/>
    <hyperlink ref="A110" r:id="rId14" display="https://smartcig.avcp.it/SmartCig/preparaDettaglioComunicazioneOS.action?codDettaglioCarnet=14979939"/>
    <hyperlink ref="A109" r:id="rId15" display="https://smartcig.avcp.it/SmartCig/preparaDettaglioComunicazioneOS.action?codDettaglioCarnet=14980575"/>
    <hyperlink ref="A108" r:id="rId16" display="https://smartcig.avcp.it/SmartCig/preparaDettaglioComunicazioneOS.action?codDettaglioCarnet=15002651"/>
    <hyperlink ref="A107" r:id="rId17" display="https://smartcig.avcp.it/SmartCig/preparaDettaglioComunicazioneOS.action?codDettaglioCarnet=15033361"/>
    <hyperlink ref="A103" r:id="rId18" display="https://smartcig.avcp.it/SmartCig/preparaDettaglioComunicazioneOS.action?codDettaglioCarnet=15033938"/>
    <hyperlink ref="A102" r:id="rId19" display="https://smartcig.avcp.it/SmartCig/preparaDettaglioComunicazioneOS.action?codDettaglioCarnet=15090454"/>
    <hyperlink ref="A101" r:id="rId20" display="https://smartcig.avcp.it/SmartCig/preparaDettaglioComunicazioneOS.action?codDettaglioCarnet=15241347"/>
    <hyperlink ref="A100" r:id="rId21" display="https://smartcig.avcp.it/SmartCig/preparaDettaglioComunicazioneOS.action?codDettaglioCarnet=15292482"/>
    <hyperlink ref="A99" r:id="rId22" display="https://smartcig.avcp.it/SmartCig/preparaDettaglioComunicazioneOS.action?codDettaglioCarnet=15292610"/>
    <hyperlink ref="A98" r:id="rId23" display="https://smartcig.avcp.it/SmartCig/preparaDettaglioComunicazioneOS.action?codDettaglioCarnet=15397049"/>
    <hyperlink ref="A97" r:id="rId24" display="https://smartcig.avcp.it/SmartCig/preparaDettaglioComunicazioneOS.action?codDettaglioCarnet=15421299"/>
    <hyperlink ref="A96" r:id="rId25" display="https://smartcig.avcp.it/SmartCig/preparaDettaglioComunicazioneOS.action?codDettaglioCarnet=15532438"/>
    <hyperlink ref="A95" r:id="rId26" display="https://smartcig.avcp.it/SmartCig/preparaDettaglioComunicazioneOS.action?codDettaglioCarnet=15532599"/>
    <hyperlink ref="A94" r:id="rId27" display="https://smartcig.avcp.it/SmartCig/preparaDettaglioComunicazioneOS.action?codDettaglioCarnet=15532697"/>
    <hyperlink ref="A93" r:id="rId28" display="https://smartcig.avcp.it/SmartCig/preparaDettaglioComunicazioneOS.action?codDettaglioCarnet=15835695"/>
    <hyperlink ref="A92" r:id="rId29" display="https://smartcig.avcp.it/SmartCig/preparaDettaglioComunicazioneOS.action?codDettaglioCarnet=15907283"/>
    <hyperlink ref="A91" r:id="rId30" display="https://smartcig.avcp.it/SmartCig/preparaDettaglioComunicazioneOS.action?codDettaglioCarnet=15907765"/>
    <hyperlink ref="A90" r:id="rId31" display="https://smartcig.avcp.it/SmartCig/preparaDettaglioComunicazioneOS.action?codDettaglioCarnet=15907856"/>
    <hyperlink ref="A89" r:id="rId32" display="https://smartcig.avcp.it/SmartCig/preparaDettaglioComunicazioneOS.action?codDettaglioCarnet=16254292"/>
    <hyperlink ref="A84" r:id="rId33" display="https://smartcig.avcp.it/SmartCig/preparaDettaglioComunicazioneOS.action?codDettaglioCarnet=16286291"/>
    <hyperlink ref="A83" r:id="rId34" display="https://smartcig.avcp.it/SmartCig/preparaDettaglioComunicazioneOS.action?codDettaglioCarnet=16397123"/>
    <hyperlink ref="A65" r:id="rId35" display="https://smartcig.avcp.it/SmartCig/preparaDettaglioComunicazioneOS.action?codDettaglioCarnet=14926356"/>
    <hyperlink ref="A70" r:id="rId36" display="https://smartcig.avcp.it/SmartCig/preparaDettaglioComunicazioneOS.action?codDettaglioCarnet=14862356"/>
    <hyperlink ref="A82" r:id="rId37" display="https://smartcig.avcp.it/SmartCig/preparaDettaglioComunicazioneOS.action?codDettaglioCarnet=13814341"/>
    <hyperlink ref="A81" r:id="rId38" display="https://smartcig.avcp.it/SmartCig/preparaDettaglioComunicazioneOS.action?codDettaglioCarnet=13905990"/>
    <hyperlink ref="A80" r:id="rId39" display="https://smartcig.avcp.it/SmartCig/preparaDettaglioComunicazioneOS.action?codDettaglioCarnet=13921933"/>
    <hyperlink ref="A79" r:id="rId40" display="https://smartcig.avcp.it/SmartCig/preparaDettaglioComunicazioneOS.action?codDettaglioCarnet=13966369"/>
    <hyperlink ref="A78" r:id="rId41" display="https://smartcig.avcp.it/SmartCig/preparaDettaglioComunicazioneOS.action?codDettaglioCarnet=14019569"/>
    <hyperlink ref="A76" r:id="rId42" display="https://smartcig.avcp.it/SmartCig/preparaDettaglioComunicazioneOS.action?codDettaglioCarnet=14179106"/>
    <hyperlink ref="A75" r:id="rId43" display="https://smartcig.avcp.it/SmartCig/preparaDettaglioComunicazioneOS.action?codDettaglioCarnet=14198457"/>
    <hyperlink ref="A74" r:id="rId44" display="https://smartcig.avcp.it/SmartCig/preparaDettaglioComunicazioneOS.action?codDettaglioCarnet=14429257"/>
    <hyperlink ref="A73" r:id="rId45" display="https://smartcig.avcp.it/SmartCig/preparaDettaglioComunicazioneOS.action?codDettaglioCarnet=14840384"/>
    <hyperlink ref="A72" r:id="rId46" display="https://smartcig.avcp.it/SmartCig/preparaDettaglioComunicazioneOS.action?codDettaglioCarnet=14853076"/>
    <hyperlink ref="A61" r:id="rId47" display="https://smartcig.avcp.it/SmartCig/preparaDettaglioComunicazioneOS.action?codDettaglioCarnet=14926396"/>
    <hyperlink ref="A60" r:id="rId48" display="https://smartcig.avcp.it/SmartCig/preparaDettaglioComunicazioneOS.action?codDettaglioCarnet=14926720"/>
    <hyperlink ref="A59" r:id="rId49" display="https://smartcig.avcp.it/SmartCig/preparaDettaglioComunicazioneOS.action?codDettaglioCarnet=15171892"/>
    <hyperlink ref="A53" r:id="rId50" display="https://smartcig.avcp.it/SmartCig/preparaDettaglioComunicazioneOS.action?codDettaglioCarnet=15485528"/>
    <hyperlink ref="A50" r:id="rId51" display="https://smartcig.avcp.it/SmartCig/preparaDettaglioComunicazioneOS.action?codDettaglioCarnet=13985673"/>
    <hyperlink ref="A49" r:id="rId52" display="https://smartcig.avcp.it/SmartCig/preparaDettaglioComunicazioneOS.action?codDettaglioCarnet=14000750"/>
    <hyperlink ref="A48" r:id="rId53" display="https://smartcig.avcp.it/SmartCig/preparaDettaglioComunicazioneOS.action?codDettaglioCarnet=14471242"/>
    <hyperlink ref="A47" r:id="rId54" display="https://smartcig.avcp.it/SmartCig/preparaDettaglioComunicazioneOS.action?codDettaglioCarnet=14471303"/>
    <hyperlink ref="A46" r:id="rId55" display="https://smartcig.avcp.it/SmartCig/preparaDettaglioComunicazioneOS.action?codDettaglioCarnet=14478290"/>
    <hyperlink ref="A45" r:id="rId56" display="https://smartcig.avcp.it/SmartCig/preparaDettaglioComunicazioneOS.action?codDettaglioCarnet=14478368"/>
    <hyperlink ref="A44" r:id="rId57" display="https://smartcig.avcp.it/SmartCig/preparaDettaglioComunicazioneOS.action?codDettaglioCarnet=14478477"/>
    <hyperlink ref="A43" r:id="rId58" display="https://smartcig.avcp.it/SmartCig/preparaDettaglioComunicazioneOS.action?codDettaglioCarnet=14480433"/>
    <hyperlink ref="A42" r:id="rId59" display="https://smartcig.avcp.it/SmartCig/preparaDettaglioComunicazioneOS.action?codDettaglioCarnet=14483112"/>
    <hyperlink ref="A41" r:id="rId60" display="https://smartcig.avcp.it/SmartCig/preparaDettaglioComunicazioneOS.action?codDettaglioCarnet=14483283"/>
    <hyperlink ref="A40" r:id="rId61" display="https://smartcig.avcp.it/SmartCig/preparaDettaglioComunicazioneOS.action?codDettaglioCarnet=14484552"/>
    <hyperlink ref="A39" r:id="rId62" display="https://smartcig.avcp.it/SmartCig/preparaDettaglioComunicazioneOS.action?codDettaglioCarnet=14485721"/>
    <hyperlink ref="A38" r:id="rId63" display="https://smartcig.avcp.it/SmartCig/preparaDettaglioComunicazioneOS.action?codDettaglioCarnet=14485846"/>
    <hyperlink ref="A37" r:id="rId64" display="https://smartcig.avcp.it/SmartCig/preparaDettaglioComunicazioneOS.action?codDettaglioCarnet=14493972"/>
    <hyperlink ref="A36" r:id="rId65" display="https://smartcig.avcp.it/SmartCig/preparaDettaglioComunicazioneOS.action?codDettaglioCarnet=14754788"/>
    <hyperlink ref="A35" r:id="rId66" display="https://smartcig.avcp.it/SmartCig/preparaDettaglioComunicazioneOS.action?codDettaglioCarnet=14840062"/>
    <hyperlink ref="A34" r:id="rId67" display="https://smartcig.avcp.it/SmartCig/preparaDettaglioComunicazioneOS.action?codDettaglioCarnet=14841465"/>
    <hyperlink ref="A33" r:id="rId68" display="https://smartcig.avcp.it/SmartCig/preparaDettaglioComunicazioneOS.action?codDettaglioCarnet=14841487"/>
    <hyperlink ref="A32" r:id="rId69" display="https://smartcig.avcp.it/SmartCig/preparaDettaglioComunicazioneOS.action?codDettaglioCarnet=14994152"/>
    <hyperlink ref="A31" r:id="rId70" display="https://smartcig.avcp.it/SmartCig/preparaDettaglioComunicazioneOS.action?codDettaglioCarnet=15011251"/>
    <hyperlink ref="A30" r:id="rId71" display="https://smartcig.avcp.it/SmartCig/preparaDettaglioComunicazioneOS.action?codDettaglioCarnet=15011276"/>
    <hyperlink ref="A29" r:id="rId72" display="https://smartcig.avcp.it/SmartCig/preparaDettaglioComunicazioneOS.action?codDettaglioCarnet=15114181"/>
    <hyperlink ref="A28" r:id="rId73" display="https://smartcig.avcp.it/SmartCig/preparaDettaglioComunicazioneOS.action?codDettaglioCarnet=15224508"/>
    <hyperlink ref="A27" r:id="rId74" display="https://smartcig.avcp.it/SmartCig/preparaDettaglioComunicazioneOS.action?codDettaglioCarnet=15224735"/>
    <hyperlink ref="A26" r:id="rId75" display="https://smartcig.avcp.it/SmartCig/preparaDettaglioComunicazioneOS.action?codDettaglioCarnet=15444782"/>
    <hyperlink ref="A23" r:id="rId76" display="https://smartcig.avcp.it/SmartCig/preparaDettaglioComunicazioneOS.action?codDettaglioCarnet=15452616"/>
    <hyperlink ref="A21" r:id="rId77" display="https://smartcig.avcp.it/SmartCig/preparaDettaglioComunicazioneOS.action?codDettaglioCarnet=15452642"/>
    <hyperlink ref="A20" r:id="rId78" display="https://smartcig.avcp.it/SmartCig/preparaDettaglioComunicazioneOS.action?codDettaglioCarnet=15452660"/>
    <hyperlink ref="A19" r:id="rId79" display="https://smartcig.avcp.it/SmartCig/preparaDettaglioComunicazioneOS.action?codDettaglioCarnet=15819097"/>
    <hyperlink ref="A18" r:id="rId80" display="https://smartcig.avcp.it/SmartCig/preparaDettaglioComunicazioneOS.action?codDettaglioCarnet=15904622"/>
    <hyperlink ref="A17" r:id="rId81" display="https://smartcig.avcp.it/SmartCig/preparaDettaglioComunicazioneOS.action?codDettaglioCarnet=15970533"/>
    <hyperlink ref="A16" r:id="rId82" display="https://smartcig.avcp.it/SmartCig/preparaDettaglioComunicazioneOS.action?codDettaglioCarnet=16230563"/>
    <hyperlink ref="A15" r:id="rId83" display="https://smartcig.avcp.it/SmartCig/preparaDettaglioComunicazioneOS.action?codDettaglioCarnet=16253465"/>
    <hyperlink ref="A14" r:id="rId84" display="https://smartcig.avcp.it/SmartCig/preparaDettaglioComunicazioneOS.action?codDettaglioCarnet=16348494"/>
    <hyperlink ref="A13" r:id="rId85" display="https://smartcig.avcp.it/SmartCig/preparaDettaglioComunicazioneOS.action?codDettaglioCarnet=16447867"/>
    <hyperlink ref="A12" r:id="rId86" display="https://smartcig.avcp.it/SmartCig/preparaDettaglioComunicazioneOS.action?codDettaglioCarnet=16482033"/>
    <hyperlink ref="A11" r:id="rId87" display="https://smartcig.avcp.it/SmartCig/preparaDettaglioComunicazioneOS.action?codDettaglioCarnet=16489853"/>
    <hyperlink ref="A10" r:id="rId88" display="https://smartcig.avcp.it/SmartCig/preparaDettaglioComunicazioneOS.action?codDettaglioCarnet=16505162"/>
    <hyperlink ref="A9" r:id="rId89" display="https://smartcig.avcp.it/SmartCig/preparaDettaglioComunicazioneOS.action?codDettaglioCarnet=16505240"/>
    <hyperlink ref="A8" r:id="rId90" display="https://smartcig.avcp.it/SmartCig/preparaDettaglioComunicazioneOS.action?codDettaglioCarnet=16516054"/>
    <hyperlink ref="A7" r:id="rId91" display="https://smartcig.avcp.it/SmartCig/preparaDettaglioComunicazioneOS.action?codDettaglioCarnet=16569624"/>
    <hyperlink ref="A6" r:id="rId92" display="https://smartcig.avcp.it/SmartCig/preparaDettaglioComunicazioneOS.action?codDettaglioCarnet=16575301"/>
    <hyperlink ref="A56" r:id="rId93" display="https://smartcig.avcp.it/SmartCig/preparaDettaglioComunicazioneOS.action?codDettaglioCarnet=15657515"/>
    <hyperlink ref="A55" r:id="rId94" display="https://smartcig.avcp.it/SmartCig/preparaDettaglioComunicazioneOS.action?codDettaglioCarnet=15657571"/>
    <hyperlink ref="A52" r:id="rId95" display="https://smartcig.avcp.it/SmartCig/preparaDettaglioComunicazioneOS.action?codDettaglioCarnet=15959760"/>
    <hyperlink ref="A51" r:id="rId96" display="https://smartcig.avcp.it/SmartCig/preparaDettaglioComunicazioneOS.action?codDettaglioCarnet=16146008"/>
  </hyperlinks>
  <printOptions/>
  <pageMargins left="0.25" right="0.25" top="0.75" bottom="0.75" header="0.3" footer="0.3"/>
  <pageSetup horizontalDpi="600" verticalDpi="600" orientation="landscape" paperSize="9" r:id="rId98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2014-07-03T11:35:36Z</cp:lastPrinted>
  <dcterms:created xsi:type="dcterms:W3CDTF">2006-09-25T09:17:32Z</dcterms:created>
  <dcterms:modified xsi:type="dcterms:W3CDTF">2014-09-03T09:57:04Z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